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729"/>
  <workbookPr codeName="ThisWorkbook"/>
  <mc:AlternateContent xmlns:mc="http://schemas.openxmlformats.org/markup-compatibility/2006">
    <mc:Choice Requires="x15">
      <x15ac:absPath xmlns:x15ac="http://schemas.microsoft.com/office/spreadsheetml/2010/11/ac" url="F:\Arnulfo 2018\2018 - Anticorrupción\"/>
    </mc:Choice>
  </mc:AlternateContent>
  <bookViews>
    <workbookView xWindow="0" yWindow="0" windowWidth="19440" windowHeight="7530"/>
  </bookViews>
  <sheets>
    <sheet name="Aguaviva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6" i="2" l="1"/>
  <c r="O16" i="2" s="1"/>
  <c r="N17" i="2"/>
  <c r="P16" i="2"/>
  <c r="Q16" i="2" s="1"/>
  <c r="O17" i="2"/>
  <c r="P17" i="2"/>
  <c r="Q17" i="2" s="1"/>
  <c r="N15" i="2"/>
  <c r="O15" i="2" s="1"/>
  <c r="P15" i="2"/>
  <c r="Q15" i="2" s="1"/>
  <c r="K17" i="2"/>
  <c r="L17" i="2" s="1"/>
  <c r="K16" i="2"/>
  <c r="L16" i="2" s="1"/>
  <c r="K15" i="2"/>
  <c r="L15" i="2" s="1"/>
  <c r="J15" i="2"/>
  <c r="J16" i="2"/>
  <c r="J17" i="2"/>
  <c r="H17" i="2"/>
  <c r="H16" i="2"/>
  <c r="H15" i="2"/>
  <c r="N14" i="2"/>
  <c r="O14" i="2" s="1"/>
  <c r="P14" i="2"/>
  <c r="Q14" i="2" s="1"/>
  <c r="K14" i="2"/>
  <c r="L14" i="2" s="1"/>
  <c r="J14" i="2"/>
  <c r="H14" i="2"/>
  <c r="R16" i="2" l="1"/>
  <c r="S16" i="2" s="1"/>
  <c r="R14" i="2"/>
  <c r="S14" i="2" s="1"/>
  <c r="R17" i="2"/>
  <c r="S17" i="2" s="1"/>
  <c r="R15" i="2"/>
  <c r="S15" i="2" s="1"/>
  <c r="N13" i="2"/>
  <c r="O13" i="2" s="1"/>
  <c r="P13" i="2"/>
  <c r="Q13" i="2" s="1"/>
  <c r="N12" i="2"/>
  <c r="O12" i="2" s="1"/>
  <c r="P12" i="2"/>
  <c r="H20" i="2"/>
  <c r="J20" i="2"/>
  <c r="K20" i="2"/>
  <c r="L20" i="2" s="1"/>
  <c r="N20" i="2"/>
  <c r="O20" i="2" s="1"/>
  <c r="P20" i="2"/>
  <c r="Q20" i="2" s="1"/>
  <c r="H21" i="2"/>
  <c r="J21" i="2"/>
  <c r="K21" i="2"/>
  <c r="L21" i="2" s="1"/>
  <c r="N21" i="2"/>
  <c r="O21" i="2" s="1"/>
  <c r="P21" i="2"/>
  <c r="Q21" i="2" s="1"/>
  <c r="H19" i="2"/>
  <c r="J19" i="2"/>
  <c r="K19" i="2"/>
  <c r="L19" i="2" s="1"/>
  <c r="N19" i="2"/>
  <c r="O19" i="2" s="1"/>
  <c r="P19" i="2"/>
  <c r="Q19" i="2" s="1"/>
  <c r="N18" i="2"/>
  <c r="O18" i="2" s="1"/>
  <c r="P18" i="2"/>
  <c r="Q18" i="2" s="1"/>
  <c r="K18" i="2"/>
  <c r="L18" i="2" s="1"/>
  <c r="J18" i="2"/>
  <c r="H18" i="2"/>
  <c r="R13" i="2" l="1"/>
  <c r="S13" i="2" s="1"/>
  <c r="R20" i="2"/>
  <c r="S20" i="2" s="1"/>
  <c r="R12" i="2"/>
  <c r="S12" i="2" s="1"/>
  <c r="Q12" i="2"/>
  <c r="R21" i="2"/>
  <c r="S21" i="2" s="1"/>
  <c r="R19" i="2"/>
  <c r="S19" i="2" s="1"/>
  <c r="R18" i="2"/>
  <c r="S18" i="2" s="1"/>
  <c r="J12" i="2" l="1"/>
  <c r="K12" i="2"/>
  <c r="L12" i="2" s="1"/>
  <c r="J13" i="2"/>
  <c r="K13" i="2"/>
  <c r="L13" i="2" s="1"/>
  <c r="H13" i="2"/>
  <c r="H12" i="2"/>
  <c r="P23" i="2"/>
  <c r="Q23" i="2" s="1"/>
  <c r="P22" i="2"/>
  <c r="Q22" i="2" s="1"/>
  <c r="N23" i="2"/>
  <c r="N22" i="2"/>
  <c r="L23" i="2"/>
  <c r="L22" i="2"/>
  <c r="J23" i="2"/>
  <c r="J22" i="2"/>
  <c r="H23" i="2"/>
  <c r="H22" i="2"/>
  <c r="H11" i="2"/>
  <c r="R22" i="2" l="1"/>
  <c r="S22" i="2" s="1"/>
  <c r="R23" i="2"/>
  <c r="S23" i="2" s="1"/>
  <c r="O23" i="2"/>
  <c r="O22" i="2"/>
  <c r="H26" i="2"/>
  <c r="J26" i="2"/>
  <c r="K26" i="2"/>
  <c r="L26" i="2" s="1"/>
  <c r="N26" i="2"/>
  <c r="O26" i="2" s="1"/>
  <c r="P26" i="2"/>
  <c r="Q26" i="2" s="1"/>
  <c r="H25" i="2"/>
  <c r="J25" i="2"/>
  <c r="K25" i="2"/>
  <c r="L25" i="2" s="1"/>
  <c r="N25" i="2"/>
  <c r="O25" i="2" s="1"/>
  <c r="P25" i="2"/>
  <c r="Q25" i="2" s="1"/>
  <c r="R25" i="2" l="1"/>
  <c r="S25" i="2" s="1"/>
  <c r="R26" i="2"/>
  <c r="S26" i="2" s="1"/>
  <c r="P28" i="2"/>
  <c r="Q28" i="2" s="1"/>
  <c r="N28" i="2"/>
  <c r="K28" i="2"/>
  <c r="L28" i="2" s="1"/>
  <c r="J28" i="2"/>
  <c r="H28" i="2"/>
  <c r="P27" i="2"/>
  <c r="Q27" i="2" s="1"/>
  <c r="N27" i="2"/>
  <c r="K27" i="2"/>
  <c r="L27" i="2" s="1"/>
  <c r="J27" i="2"/>
  <c r="H27" i="2"/>
  <c r="P24" i="2"/>
  <c r="Q24" i="2" s="1"/>
  <c r="N24" i="2"/>
  <c r="K24" i="2"/>
  <c r="L24" i="2" s="1"/>
  <c r="J24" i="2"/>
  <c r="H24" i="2"/>
  <c r="P11" i="2"/>
  <c r="Q11" i="2" s="1"/>
  <c r="N11" i="2"/>
  <c r="O11" i="2" s="1"/>
  <c r="K11" i="2"/>
  <c r="L11" i="2" s="1"/>
  <c r="J11" i="2"/>
  <c r="R28" i="2" l="1"/>
  <c r="S28" i="2" s="1"/>
  <c r="R24" i="2"/>
  <c r="S24" i="2" s="1"/>
  <c r="R27" i="2"/>
  <c r="S27" i="2" s="1"/>
  <c r="O24" i="2"/>
  <c r="O27" i="2"/>
  <c r="O28" i="2"/>
  <c r="R11" i="2"/>
  <c r="S11" i="2" s="1"/>
</calcChain>
</file>

<file path=xl/sharedStrings.xml><?xml version="1.0" encoding="utf-8"?>
<sst xmlns="http://schemas.openxmlformats.org/spreadsheetml/2006/main" count="218" uniqueCount="180">
  <si>
    <t>Acciones</t>
  </si>
  <si>
    <t>Probabilidad</t>
  </si>
  <si>
    <t>Impacto</t>
  </si>
  <si>
    <t>Zona del Riesgo</t>
  </si>
  <si>
    <t>Registro</t>
  </si>
  <si>
    <t>Fecha</t>
  </si>
  <si>
    <t xml:space="preserve">Acciones </t>
  </si>
  <si>
    <t>Responsable</t>
  </si>
  <si>
    <t>Indicador</t>
  </si>
  <si>
    <t>Semestralmente</t>
  </si>
  <si>
    <t>Resultado</t>
  </si>
  <si>
    <t>Zona del Riesgo Final</t>
  </si>
  <si>
    <t>IDENTIFICACIÓN DEL RIESGO</t>
  </si>
  <si>
    <t>VALORACIÓN DEL RIESGO DE CORRUPCIÓN</t>
  </si>
  <si>
    <t>MONITOREO Y REVISIÓN</t>
  </si>
  <si>
    <t>ESTRATÉGICOS</t>
  </si>
  <si>
    <t>MISIONALES</t>
  </si>
  <si>
    <t>No</t>
  </si>
  <si>
    <t>RIESGO RESIDUAL</t>
  </si>
  <si>
    <t>ACCIONES ASOCIADAS AL CONTROL</t>
  </si>
  <si>
    <t>RIESGO INHERENTE</t>
  </si>
  <si>
    <t>ANÁLISIS DEL RIESGO</t>
  </si>
  <si>
    <t>PROCESOS</t>
  </si>
  <si>
    <t>OBJETIVO</t>
  </si>
  <si>
    <t>CAUSA</t>
  </si>
  <si>
    <t>RIESGO</t>
  </si>
  <si>
    <t>CONSECUENCIA</t>
  </si>
  <si>
    <t>CONTROL</t>
  </si>
  <si>
    <t xml:space="preserve">EVALUACION Y CONTROL </t>
  </si>
  <si>
    <t>DIRECCIONAMIENTO ESTRATEGICO</t>
  </si>
  <si>
    <t>GESTION DE TALENTO HUMANO</t>
  </si>
  <si>
    <t>GESTION DE CONTROL INTERNO</t>
  </si>
  <si>
    <t>Trimestralmente</t>
  </si>
  <si>
    <t>Perdida de la credibilidad, sanciones, daño de la imagen</t>
  </si>
  <si>
    <t xml:space="preserve">Desacierto </t>
  </si>
  <si>
    <t xml:space="preserve">Perdida de la credibilidad, por desconocimiento de la normatividad </t>
  </si>
  <si>
    <t>Informar y socializar las modificaciones en los procesos cuando sucedan cambios</t>
  </si>
  <si>
    <t>Anualmente</t>
  </si>
  <si>
    <t xml:space="preserve">Dar buen uso de las plataformas y aplicativos </t>
  </si>
  <si>
    <t>No actas y controles de asistencia</t>
  </si>
  <si>
    <t>Mensuales</t>
  </si>
  <si>
    <t>Trimestral</t>
  </si>
  <si>
    <t>ANEXO 1. MAPA DE RIESGOS DE CORRUPCIÓN</t>
  </si>
  <si>
    <t>ENTIDAD: EMPRESA DE SERVICIOS PÚBLICOS AGUAVIVA S.A. E.S.P.</t>
  </si>
  <si>
    <t>Perdida de información y/o documentación</t>
  </si>
  <si>
    <t>Realizar la instalación de acometidas sin la respectiva autorización ni reporte de ejecución</t>
  </si>
  <si>
    <t>GESTION FINANCIERA</t>
  </si>
  <si>
    <t>Afectar cuentas que no corresponden con el objeto del gasto</t>
  </si>
  <si>
    <t xml:space="preserve">Los estados financieros no son utilizados como herramientas básica para la toma de decisiones  </t>
  </si>
  <si>
    <t>Influencia indebida de criterios y de intereses particulares en la selección de funcionarios</t>
  </si>
  <si>
    <t>No reportar a los entes de regulación los informes SUI</t>
  </si>
  <si>
    <t>Alteración, modificación u omisión de pruebas en accidentes de trabajo o enfermedad laboral</t>
  </si>
  <si>
    <t>Voluntad del servidor publico de beneficiar al un tercero o a si mismo.</t>
  </si>
  <si>
    <t>Sanciones disciplinarias y fiscales</t>
  </si>
  <si>
    <t>Atraso en la información contable financiera</t>
  </si>
  <si>
    <t xml:space="preserve">Inadecuada administración de información  o documentación </t>
  </si>
  <si>
    <t>Contacto directo del operario con el usuario,  quien ofrece dadivas a cambio de modificar la medición.
Operario propone la modificación a cambio  de dinero.
Falta de capacitación en temas de anticorrupción</t>
  </si>
  <si>
    <t>Manipulación de la medición del consumo en los  micromedidores</t>
  </si>
  <si>
    <t>Suministrar a los usuarios materiales y equipos de medición sin ningún costo</t>
  </si>
  <si>
    <t>Causación de gastos no autorizados</t>
  </si>
  <si>
    <t>Error en la causación de  los diferentes gastos de la Empresa</t>
  </si>
  <si>
    <t>Falta de control y conocimiento real de los bienes o activos fijos de la entidad.
Desconocimiento de la real situación financiera de la empresa.</t>
  </si>
  <si>
    <t>Contratación de personal sin el lleno de los requisitos legales</t>
  </si>
  <si>
    <t>Revisión de los procesos  judiciales</t>
  </si>
  <si>
    <t>El archivo correspondiente cada proceso judiciales</t>
  </si>
  <si>
    <t>Números de procesos liderados</t>
  </si>
  <si>
    <t xml:space="preserve">Vigilar la conducta de los funcionarios y aplicar las sanciones pertinentes a las conductas indebidas de actuaciones de los servidores públicos </t>
  </si>
  <si>
    <t xml:space="preserve">Incumplimiento </t>
  </si>
  <si>
    <t xml:space="preserve">Capacitación del personal; Actualización permanente de las normatividades vigentes; Cumplimiento de las tareas establecidas </t>
  </si>
  <si>
    <t xml:space="preserve">Actas de socialización  y capacitación, Resoluciones emitidas por los entes </t>
  </si>
  <si>
    <t xml:space="preserve">Equivocación o error en la elaboración de la evaluación del sistema de control interno </t>
  </si>
  <si>
    <t xml:space="preserve">Dar buen uso y manejo de los aplicativos y guías a la hora de la elaboración de los informes </t>
  </si>
  <si>
    <t xml:space="preserve">Certificado anual emitido por la plataforma </t>
  </si>
  <si>
    <t>verificación de la plataformas</t>
  </si>
  <si>
    <t>Periodo de Ejecución</t>
  </si>
  <si>
    <t>Ejercer una indebida defensa judicial y/o administrativa con la finalidad de favorecer a terceros</t>
  </si>
  <si>
    <t>Elaborar conceptos jurídicos contraviniendo el orden jurídico o adaptando la normatividad para beneficio propio o de un tercero</t>
  </si>
  <si>
    <t xml:space="preserve">GESTION JURIDICA Y CONTRATCION </t>
  </si>
  <si>
    <t>2. Falta de competencia para analizar los eventos
3. Favorecimiento a terceros</t>
  </si>
  <si>
    <t>Perjuicios para la Empresa por  no contar con soportes para la sustentación de posible procesos o reclamaciones</t>
  </si>
  <si>
    <t>Backup en Gerencia.</t>
  </si>
  <si>
    <t>Ordenar gastos, sin que previamente exista la  necesidades y por ende de estudios de factibilidad y conveniencia
Violación al Principio de la Selección
favorecimiento a contratistas específicos</t>
  </si>
  <si>
    <t>Jefe de la Oficina  Administrativa y Financiera</t>
  </si>
  <si>
    <t>1. No. Backups realizados / No. De Backups Planeadas</t>
  </si>
  <si>
    <t xml:space="preserve">Sanciones disciplinarias </t>
  </si>
  <si>
    <t>DE APOYO</t>
  </si>
  <si>
    <t>Detrimento por sanciones</t>
  </si>
  <si>
    <t>Jefe de Oficina Admin Financiera / Contador</t>
  </si>
  <si>
    <t>Muestreo del 10% de los registros.</t>
  </si>
  <si>
    <t>la hoja de vida y sus soportes.</t>
  </si>
  <si>
    <t>Cada vez que se vincule un nuevo funcionario</t>
  </si>
  <si>
    <t>No de Hojas de vida  gestionadas</t>
  </si>
  <si>
    <t>Detrimento (La Empresa reduce los ingresos por errores, o por efectuar ajustes no justificados a la facturación de los usuarios por parte del funcionario publico)</t>
  </si>
  <si>
    <t>Jefe de Oficina Admin Financiera / Analista de Facturación</t>
  </si>
  <si>
    <t>Informe generado por el aplicativo</t>
  </si>
  <si>
    <t>Muestreo del 10% de los registros de modificaciones a la deuda periodos anteriores y del  periodo actual.</t>
  </si>
  <si>
    <t>Incumplimiento a la normatividad vigente generando requerimiento del ente de control</t>
  </si>
  <si>
    <t>Gestionar y controlar los recursos financieros de la Empresa con el propósito de garantizar el cumplimiento de su misión, conforme a la normativa vigente y  a través de la gestión de ingresos control al  ejecución del gasto y Gestión contable</t>
  </si>
  <si>
    <t>Que el servidor público para beneficio propio o  de un tercero manipule el sistema de información para generar pagos adicionales</t>
  </si>
  <si>
    <t>Realizar un control trimestral, en la causación de los gastos.</t>
  </si>
  <si>
    <t>Causación  de los registros en el aplicativo.</t>
  </si>
  <si>
    <t>Verificación de soportes versus causación en el aplicativo</t>
  </si>
  <si>
    <t xml:space="preserve">Afectación en las cuentas del gasto que no reflejan la realidad  de la cuenta </t>
  </si>
  <si>
    <t>Realizar un control trimestral, de los estados financieros para analizar la situación de la Empresa</t>
  </si>
  <si>
    <t>Estados  financieros y ejecución presupuestal</t>
  </si>
  <si>
    <t>Analizar la situación financiera de la empresa con la información que se genera aplicativo.</t>
  </si>
  <si>
    <t>análisis del 100 de las cuentas.</t>
  </si>
  <si>
    <t xml:space="preserve">1.- Falta estrategias para administración de  la Información de facturación.
</t>
  </si>
  <si>
    <t>Centralización del manejo de la información de facturación en una sola persona.</t>
  </si>
  <si>
    <t>Revisión de las modificaciones a la deuda periodos anteriores y del  periodo actual.</t>
  </si>
  <si>
    <t xml:space="preserve">Generación del informe  y validación con soportes </t>
  </si>
  <si>
    <t>Cumplir con los procedimientos establecidos  en la Empresa , aplicando la normativa vigente para la vinculación de trabajadores oficinales  y de libre nombramiento y remoción de al empresa.</t>
  </si>
  <si>
    <t xml:space="preserve">Verificación de toda la documentación  de la hoja de vida </t>
  </si>
  <si>
    <t>Verificación de que sean archivada la hoja de vida  con sus soportes.</t>
  </si>
  <si>
    <t>Mejorar la confianza  y la  credibilidad de la Empresa frente a la comunidad y otras entidades
Controlar la correcta inversión de los recursos públicos.</t>
  </si>
  <si>
    <t>Dilatación de los procesos con el propósito de obtener el vencimiento de términos o la prescripción del mismo.</t>
  </si>
  <si>
    <t>Jefe de Oficina Jurídica y Contratación</t>
  </si>
  <si>
    <t xml:space="preserve">Deficiencias en el seguimiento de la ejecución de las actividades; Desarticulación entre funcionarios del alto nivel y demás servidores públicos responsables de los procesos;  Desconocimiento de la normatividad </t>
  </si>
  <si>
    <t>No de informes reportados/No de informes requeridos</t>
  </si>
  <si>
    <t>Jefe de la Oficina  Administrativa y Financiera/ Personal responsable reporte SUI</t>
  </si>
  <si>
    <t>No de accidentes de trabajo reportados</t>
  </si>
  <si>
    <t>Verificar la existencia de  los soportes del reporte del accidente de trabajo.</t>
  </si>
  <si>
    <t>Detrimento</t>
  </si>
  <si>
    <t>2. Verificar que los conceptos emitidos sean revisados por otra persona diferente a la que lo elaboró.</t>
  </si>
  <si>
    <t>copia del concepto</t>
  </si>
  <si>
    <t>Conceptos revisados/conceptos emitidos</t>
  </si>
  <si>
    <t>Acta de reuniones</t>
  </si>
  <si>
    <t>Semanal</t>
  </si>
  <si>
    <t xml:space="preserve">Jefe de la Oficina  Administrativa y Financiera / Responsables de cada modulo. </t>
  </si>
  <si>
    <t>Implementación del Sistema de Gestión de Seguridad de la Información.</t>
  </si>
  <si>
    <t>detrimento</t>
  </si>
  <si>
    <t>Jefe de Control Interno</t>
  </si>
  <si>
    <t>Jefe de la Oficina  Administrativa y Financiera/ Comité de archivo</t>
  </si>
  <si>
    <t>Usuarios con los servicios de acueducto  sin el debido cumplimiento de los requisitos</t>
  </si>
  <si>
    <t>Detrimento (Al registrar información no real por parte del Operativo que realiza las lecturas, afecta la correcta medición de consumos y por ende reduce los ingresos de la Empresa )</t>
  </si>
  <si>
    <t>Cantidades innecesarias de insumos químicos.</t>
  </si>
  <si>
    <t>Sanciones disciplinarias y Detrimento</t>
  </si>
  <si>
    <t>Seguimiento basados en la información suministrada por facturación en cuanto desviaciones en consumos promedio.</t>
  </si>
  <si>
    <t>Permanente</t>
  </si>
  <si>
    <t>Jefe de la Oficina de Acueducto, Alcantarillado y Aseo</t>
  </si>
  <si>
    <t>GESTION OPERATIVA</t>
  </si>
  <si>
    <t>Informe generado por Facturación.</t>
  </si>
  <si>
    <t>100 % de solicitud de matriculas tramitadas</t>
  </si>
  <si>
    <t xml:space="preserve">Listado de Materiales </t>
  </si>
  <si>
    <t xml:space="preserve">100 % instalaciones ejecutadas </t>
  </si>
  <si>
    <t>Realizar investigación de los accidentes de trabajo y dar cumplimiento a la normativa vigente para el reporte de accidentes de trabajo ante la ARL.</t>
  </si>
  <si>
    <t>Reporte de accidentes de trabajo ante la ARL y soportes de la investigación del accidente de trabajo</t>
  </si>
  <si>
    <t>Desconocimiento de la ley, o interpretaciones subjetivas de la normativa  vigentes, evitando su aplicación</t>
  </si>
  <si>
    <t>No de formatos</t>
  </si>
  <si>
    <t>Cada vez que sea  requerido</t>
  </si>
  <si>
    <t>Según  requerimiento del ente de control</t>
  </si>
  <si>
    <t>Gestionar y controlar la información tanto física como magnética de la Empresa con el propósito de evitar perdida de información y garantizar la continuidad del negocio.</t>
  </si>
  <si>
    <t xml:space="preserve">No realizar las copias de seguridad de  la información </t>
  </si>
  <si>
    <t>No contar con la información actualizada que garantice la continuidad de la actividad</t>
  </si>
  <si>
    <t>Verificar que se efectué las copias de seguridad de la información</t>
  </si>
  <si>
    <t>Seguimiento al cumplimiento del procedimiento de gestión de archivo y revisión de las TRD.</t>
  </si>
  <si>
    <t>Verificación  de que la información este debidamente ordenada y archivada según normativa vigente</t>
  </si>
  <si>
    <t>Inventario de documentación en archivo.</t>
  </si>
  <si>
    <t xml:space="preserve">Soporte de reporte de la información al SUI </t>
  </si>
  <si>
    <t>Validar que el personal encargado de los reportes al SUI, efectúen la entrega los soportes del reporte.</t>
  </si>
  <si>
    <t xml:space="preserve">Facilitar los recursos físicos y humano para garantizar unos  servicios públicos  de optima calidad a la comunidad Restrepense. </t>
  </si>
  <si>
    <t>análisis comparativo de las relación de consumo de medidores según informe de facturación</t>
  </si>
  <si>
    <t>No de usuarios visitas / No de usuarios reportados</t>
  </si>
  <si>
    <t>Validación de documentación definida según procedimiento</t>
  </si>
  <si>
    <t>Seguimiento Continuo  a las actividades realizadas.</t>
  </si>
  <si>
    <t>Verificación de la documentación y reporte de facturación</t>
  </si>
  <si>
    <t>Instalación del servicio de acueducto a nuevos usuarios.</t>
  </si>
  <si>
    <t>Visita previa y listado de materiales necesarios para la instalación</t>
  </si>
  <si>
    <t>Tratamiento al agua para dar cumplimiento a los estándares de calidad  según normativa vigente</t>
  </si>
  <si>
    <t>Análisis de las condiciones químicas del agua.</t>
  </si>
  <si>
    <t>Formato de condiciones químicas</t>
  </si>
  <si>
    <t>Seguimiento a la información reportada en el registro.</t>
  </si>
  <si>
    <t>Manipular el proceso de selección en las diferentes modalidades de contratación</t>
  </si>
  <si>
    <t>Cada vez que sea requerido</t>
  </si>
  <si>
    <t>Aplicar el manual interno de contratación</t>
  </si>
  <si>
    <t>Documentación anexa a la oferta</t>
  </si>
  <si>
    <t>Revisión de la aplicación del manual interno de contratación</t>
  </si>
  <si>
    <t>100 % de los procesos de contratación</t>
  </si>
  <si>
    <t>Revisión de los conceptos</t>
  </si>
  <si>
    <t>Identificar las fechas de reporte de información al SUI.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</si>
</sst>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3"/>
      <color theme="0"/>
      <name val="Arial"/>
      <family val="2"/>
    </font>
    <font>
      <b/>
      <sz val="14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6" fillId="4" borderId="1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 wrapText="1"/>
    </xf>
    <xf numFmtId="0" fontId="6" fillId="4" borderId="7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4" borderId="0" xfId="0" applyFont="1" applyFill="1" applyBorder="1" applyAlignment="1" applyProtection="1">
      <alignment horizontal="center" vertical="center" wrapText="1"/>
    </xf>
    <xf numFmtId="0" fontId="6" fillId="4" borderId="5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7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7" xfId="0" applyFont="1" applyFill="1" applyBorder="1" applyAlignment="1" applyProtection="1">
      <alignment horizontal="center" vertical="center" wrapText="1"/>
    </xf>
    <xf numFmtId="0" fontId="3" fillId="3" borderId="7" xfId="0" applyFont="1" applyFill="1" applyBorder="1" applyAlignment="1" applyProtection="1">
      <alignment horizontal="center" vertical="center" textRotation="90" wrapText="1"/>
    </xf>
    <xf numFmtId="0" fontId="3" fillId="3" borderId="8" xfId="0" applyFont="1" applyFill="1" applyBorder="1" applyAlignment="1" applyProtection="1">
      <alignment horizontal="center" vertical="center" textRotation="90" wrapText="1"/>
    </xf>
    <xf numFmtId="0" fontId="6" fillId="9" borderId="5" xfId="0" applyFont="1" applyFill="1" applyBorder="1" applyAlignment="1" applyProtection="1">
      <alignment horizontal="justify" vertical="center" wrapText="1"/>
    </xf>
    <xf numFmtId="0" fontId="6" fillId="9" borderId="5" xfId="0" applyFont="1" applyFill="1" applyBorder="1" applyAlignment="1" applyProtection="1">
      <alignment horizontal="center" vertical="center" wrapText="1"/>
    </xf>
    <xf numFmtId="0" fontId="6" fillId="9" borderId="6" xfId="0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 wrapText="1"/>
      <protection hidden="1"/>
    </xf>
    <xf numFmtId="0" fontId="6" fillId="9" borderId="1" xfId="0" applyFont="1" applyFill="1" applyBorder="1" applyAlignment="1" applyProtection="1">
      <alignment horizontal="justify" vertical="center" wrapText="1"/>
    </xf>
    <xf numFmtId="0" fontId="6" fillId="9" borderId="1" xfId="0" applyFont="1" applyFill="1" applyBorder="1" applyAlignment="1" applyProtection="1">
      <alignment horizontal="center" vertical="center" wrapText="1"/>
    </xf>
    <xf numFmtId="0" fontId="6" fillId="9" borderId="3" xfId="0" applyFont="1" applyFill="1" applyBorder="1" applyAlignment="1" applyProtection="1">
      <alignment horizontal="center" vertical="center" wrapText="1"/>
    </xf>
    <xf numFmtId="0" fontId="6" fillId="11" borderId="5" xfId="0" applyFont="1" applyFill="1" applyBorder="1" applyAlignment="1" applyProtection="1">
      <alignment horizontal="justify" vertical="center" wrapText="1"/>
    </xf>
    <xf numFmtId="0" fontId="6" fillId="11" borderId="5" xfId="0" applyFont="1" applyFill="1" applyBorder="1" applyAlignment="1" applyProtection="1">
      <alignment horizontal="center" vertical="center" wrapText="1"/>
    </xf>
    <xf numFmtId="0" fontId="6" fillId="11" borderId="1" xfId="0" applyFont="1" applyFill="1" applyBorder="1" applyAlignment="1" applyProtection="1">
      <alignment horizontal="justify" vertical="center" wrapText="1"/>
    </xf>
    <xf numFmtId="0" fontId="6" fillId="11" borderId="1" xfId="0" applyFont="1" applyFill="1" applyBorder="1" applyAlignment="1" applyProtection="1">
      <alignment horizontal="center" vertical="center" wrapText="1"/>
    </xf>
    <xf numFmtId="0" fontId="6" fillId="11" borderId="7" xfId="0" applyFont="1" applyFill="1" applyBorder="1" applyAlignment="1" applyProtection="1">
      <alignment horizontal="justify" vertical="center" wrapText="1"/>
    </xf>
    <xf numFmtId="0" fontId="6" fillId="11" borderId="7" xfId="0" applyFont="1" applyFill="1" applyBorder="1" applyAlignment="1" applyProtection="1">
      <alignment horizontal="center" vertical="center" wrapText="1"/>
    </xf>
    <xf numFmtId="0" fontId="6" fillId="6" borderId="5" xfId="0" applyFont="1" applyFill="1" applyBorder="1" applyAlignment="1" applyProtection="1">
      <alignment horizontal="center" vertical="center" wrapText="1"/>
    </xf>
    <xf numFmtId="0" fontId="8" fillId="6" borderId="5" xfId="0" applyFont="1" applyFill="1" applyBorder="1" applyAlignment="1" applyProtection="1">
      <alignment horizontal="justify" vertical="center" wrapText="1"/>
    </xf>
    <xf numFmtId="0" fontId="6" fillId="6" borderId="6" xfId="0" applyFont="1" applyFill="1" applyBorder="1" applyAlignment="1" applyProtection="1">
      <alignment horizontal="center" vertical="center" wrapText="1"/>
    </xf>
    <xf numFmtId="0" fontId="6" fillId="6" borderId="1" xfId="0" applyFont="1" applyFill="1" applyBorder="1" applyAlignment="1" applyProtection="1">
      <alignment horizontal="center" vertical="center" wrapText="1"/>
    </xf>
    <xf numFmtId="0" fontId="8" fillId="6" borderId="1" xfId="0" applyFont="1" applyFill="1" applyBorder="1" applyAlignment="1" applyProtection="1">
      <alignment horizontal="justify" vertical="center" wrapText="1"/>
    </xf>
    <xf numFmtId="0" fontId="6" fillId="6" borderId="3" xfId="0" applyFont="1" applyFill="1" applyBorder="1" applyAlignment="1" applyProtection="1">
      <alignment horizontal="center" vertical="center" wrapText="1"/>
    </xf>
    <xf numFmtId="0" fontId="6" fillId="6" borderId="10" xfId="0" applyFont="1" applyFill="1" applyBorder="1" applyAlignment="1" applyProtection="1">
      <alignment horizontal="center" vertical="center" wrapText="1"/>
    </xf>
    <xf numFmtId="0" fontId="8" fillId="6" borderId="10" xfId="0" applyFont="1" applyFill="1" applyBorder="1" applyAlignment="1" applyProtection="1">
      <alignment horizontal="justify" vertical="center" wrapText="1"/>
    </xf>
    <xf numFmtId="0" fontId="6" fillId="6" borderId="11" xfId="0" applyFont="1" applyFill="1" applyBorder="1" applyAlignment="1" applyProtection="1">
      <alignment horizontal="center" vertical="center" wrapText="1"/>
    </xf>
    <xf numFmtId="0" fontId="8" fillId="7" borderId="5" xfId="0" applyFont="1" applyFill="1" applyBorder="1" applyAlignment="1" applyProtection="1">
      <alignment horizontal="justify" vertical="center" wrapText="1"/>
    </xf>
    <xf numFmtId="0" fontId="6" fillId="7" borderId="5" xfId="0" applyFont="1" applyFill="1" applyBorder="1" applyAlignment="1" applyProtection="1">
      <alignment horizontal="center" vertical="center" wrapText="1"/>
    </xf>
    <xf numFmtId="0" fontId="8" fillId="7" borderId="5" xfId="0" applyFont="1" applyFill="1" applyBorder="1" applyAlignment="1" applyProtection="1">
      <alignment horizontal="center" vertical="center" wrapText="1"/>
    </xf>
    <xf numFmtId="9" fontId="6" fillId="7" borderId="6" xfId="0" applyNumberFormat="1" applyFont="1" applyFill="1" applyBorder="1" applyAlignment="1" applyProtection="1">
      <alignment horizontal="center" vertical="center" wrapText="1"/>
    </xf>
    <xf numFmtId="0" fontId="8" fillId="7" borderId="7" xfId="0" applyFont="1" applyFill="1" applyBorder="1" applyAlignment="1" applyProtection="1">
      <alignment horizontal="justify" vertical="center" wrapText="1"/>
    </xf>
    <xf numFmtId="0" fontId="6" fillId="7" borderId="7" xfId="0" applyFont="1" applyFill="1" applyBorder="1" applyAlignment="1" applyProtection="1">
      <alignment horizontal="center" vertical="center" wrapText="1"/>
    </xf>
    <xf numFmtId="0" fontId="8" fillId="7" borderId="7" xfId="0" applyFont="1" applyFill="1" applyBorder="1" applyAlignment="1" applyProtection="1">
      <alignment horizontal="center" vertical="center" wrapText="1"/>
    </xf>
    <xf numFmtId="0" fontId="6" fillId="7" borderId="8" xfId="0" applyFont="1" applyFill="1" applyBorder="1" applyAlignment="1" applyProtection="1">
      <alignment horizontal="center" vertical="center" wrapText="1"/>
    </xf>
    <xf numFmtId="0" fontId="6" fillId="12" borderId="5" xfId="0" applyFont="1" applyFill="1" applyBorder="1" applyAlignment="1" applyProtection="1">
      <alignment horizontal="center" vertical="center" wrapText="1"/>
    </xf>
    <xf numFmtId="0" fontId="6" fillId="12" borderId="5" xfId="0" applyFont="1" applyFill="1" applyBorder="1" applyAlignment="1" applyProtection="1">
      <alignment horizontal="justify" vertical="center" wrapText="1"/>
    </xf>
    <xf numFmtId="0" fontId="6" fillId="12" borderId="6" xfId="0" applyFont="1" applyFill="1" applyBorder="1" applyAlignment="1" applyProtection="1">
      <alignment horizontal="center" vertical="center" wrapText="1"/>
    </xf>
    <xf numFmtId="0" fontId="6" fillId="12" borderId="1" xfId="0" applyFont="1" applyFill="1" applyBorder="1" applyAlignment="1" applyProtection="1">
      <alignment horizontal="center" vertical="center" wrapText="1"/>
    </xf>
    <xf numFmtId="0" fontId="6" fillId="12" borderId="1" xfId="0" applyFont="1" applyFill="1" applyBorder="1" applyAlignment="1" applyProtection="1">
      <alignment horizontal="justify" vertical="center" wrapText="1"/>
    </xf>
    <xf numFmtId="0" fontId="6" fillId="12" borderId="3" xfId="0" applyFont="1" applyFill="1" applyBorder="1" applyAlignment="1" applyProtection="1">
      <alignment horizontal="center" vertical="center" wrapText="1"/>
    </xf>
    <xf numFmtId="0" fontId="6" fillId="12" borderId="7" xfId="0" applyFont="1" applyFill="1" applyBorder="1" applyAlignment="1" applyProtection="1">
      <alignment horizontal="center" vertical="center" wrapText="1"/>
    </xf>
    <xf numFmtId="0" fontId="6" fillId="12" borderId="7" xfId="0" applyFont="1" applyFill="1" applyBorder="1" applyAlignment="1" applyProtection="1">
      <alignment horizontal="justify" vertical="center" wrapText="1"/>
    </xf>
    <xf numFmtId="0" fontId="6" fillId="12" borderId="8" xfId="0" applyFont="1" applyFill="1" applyBorder="1" applyAlignment="1" applyProtection="1">
      <alignment horizontal="center" vertical="center" wrapText="1"/>
    </xf>
    <xf numFmtId="0" fontId="6" fillId="5" borderId="5" xfId="0" applyFont="1" applyFill="1" applyBorder="1" applyAlignment="1" applyProtection="1">
      <alignment horizontal="justify" vertical="center" wrapText="1"/>
    </xf>
    <xf numFmtId="0" fontId="6" fillId="5" borderId="5" xfId="0" applyFont="1" applyFill="1" applyBorder="1" applyAlignment="1" applyProtection="1">
      <alignment horizontal="center" vertical="center" wrapText="1"/>
    </xf>
    <xf numFmtId="0" fontId="6" fillId="5" borderId="6" xfId="0" applyFont="1" applyFill="1" applyBorder="1" applyAlignment="1" applyProtection="1">
      <alignment horizontal="center" vertical="center" wrapText="1"/>
    </xf>
    <xf numFmtId="0" fontId="6" fillId="5" borderId="10" xfId="0" applyFont="1" applyFill="1" applyBorder="1" applyAlignment="1" applyProtection="1">
      <alignment horizontal="justify" vertical="center" wrapText="1"/>
    </xf>
    <xf numFmtId="0" fontId="6" fillId="5" borderId="10" xfId="0" applyFont="1" applyFill="1" applyBorder="1" applyAlignment="1" applyProtection="1">
      <alignment horizontal="center" vertical="center" wrapText="1"/>
    </xf>
    <xf numFmtId="0" fontId="6" fillId="5" borderId="11" xfId="0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justify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justify" vertical="center" wrapText="1"/>
      <protection hidden="1"/>
    </xf>
    <xf numFmtId="0" fontId="1" fillId="0" borderId="0" xfId="0" applyFont="1" applyAlignment="1" applyProtection="1">
      <alignment horizontal="justify" vertical="center" wrapText="1"/>
      <protection hidden="1"/>
    </xf>
    <xf numFmtId="0" fontId="7" fillId="8" borderId="4" xfId="0" applyFont="1" applyFill="1" applyBorder="1" applyAlignment="1" applyProtection="1">
      <alignment horizontal="center" vertical="center" textRotation="90" wrapText="1"/>
    </xf>
    <xf numFmtId="0" fontId="7" fillId="8" borderId="9" xfId="0" applyFont="1" applyFill="1" applyBorder="1" applyAlignment="1" applyProtection="1">
      <alignment horizontal="center" vertical="center" textRotation="90" wrapText="1"/>
    </xf>
    <xf numFmtId="0" fontId="5" fillId="5" borderId="5" xfId="0" applyFont="1" applyFill="1" applyBorder="1" applyAlignment="1" applyProtection="1">
      <alignment horizontal="center" vertical="center" textRotation="90" wrapText="1"/>
    </xf>
    <xf numFmtId="0" fontId="5" fillId="5" borderId="10" xfId="0" applyFont="1" applyFill="1" applyBorder="1" applyAlignment="1" applyProtection="1">
      <alignment horizontal="center" vertical="center" textRotation="90" wrapText="1"/>
    </xf>
    <xf numFmtId="0" fontId="6" fillId="5" borderId="5" xfId="0" applyFont="1" applyFill="1" applyBorder="1" applyAlignment="1" applyProtection="1">
      <alignment horizontal="center" vertical="center" wrapText="1"/>
    </xf>
    <xf numFmtId="0" fontId="6" fillId="5" borderId="10" xfId="0" applyFont="1" applyFill="1" applyBorder="1" applyAlignment="1" applyProtection="1">
      <alignment horizontal="center" vertical="center" wrapText="1"/>
    </xf>
    <xf numFmtId="0" fontId="5" fillId="6" borderId="4" xfId="0" applyFont="1" applyFill="1" applyBorder="1" applyAlignment="1" applyProtection="1">
      <alignment horizontal="center" vertical="center" textRotation="90" wrapText="1"/>
    </xf>
    <xf numFmtId="0" fontId="5" fillId="6" borderId="2" xfId="0" applyFont="1" applyFill="1" applyBorder="1" applyAlignment="1" applyProtection="1">
      <alignment horizontal="center" vertical="center" textRotation="90" wrapText="1"/>
    </xf>
    <xf numFmtId="0" fontId="5" fillId="6" borderId="9" xfId="0" applyFont="1" applyFill="1" applyBorder="1" applyAlignment="1" applyProtection="1">
      <alignment horizontal="center" vertical="center" textRotation="90" wrapText="1"/>
    </xf>
    <xf numFmtId="0" fontId="5" fillId="12" borderId="4" xfId="0" applyFont="1" applyFill="1" applyBorder="1" applyAlignment="1" applyProtection="1">
      <alignment horizontal="center" vertical="center" textRotation="90" wrapText="1"/>
    </xf>
    <xf numFmtId="0" fontId="5" fillId="12" borderId="2" xfId="0" applyFont="1" applyFill="1" applyBorder="1" applyAlignment="1" applyProtection="1">
      <alignment horizontal="center" vertical="center" textRotation="90" wrapText="1"/>
    </xf>
    <xf numFmtId="0" fontId="5" fillId="12" borderId="12" xfId="0" applyFont="1" applyFill="1" applyBorder="1" applyAlignment="1" applyProtection="1">
      <alignment horizontal="center" vertical="center" textRotation="90" wrapText="1"/>
    </xf>
    <xf numFmtId="0" fontId="6" fillId="6" borderId="5" xfId="0" applyFont="1" applyFill="1" applyBorder="1" applyAlignment="1" applyProtection="1">
      <alignment horizontal="center" vertical="center" wrapText="1"/>
    </xf>
    <xf numFmtId="0" fontId="6" fillId="6" borderId="1" xfId="0" applyFont="1" applyFill="1" applyBorder="1" applyAlignment="1" applyProtection="1">
      <alignment horizontal="center" vertical="center" wrapText="1"/>
    </xf>
    <xf numFmtId="0" fontId="6" fillId="6" borderId="10" xfId="0" applyFont="1" applyFill="1" applyBorder="1" applyAlignment="1" applyProtection="1">
      <alignment horizontal="center" vertical="center" wrapText="1"/>
    </xf>
    <xf numFmtId="0" fontId="6" fillId="7" borderId="5" xfId="0" applyFont="1" applyFill="1" applyBorder="1" applyAlignment="1" applyProtection="1">
      <alignment horizontal="center" vertical="center" wrapText="1"/>
    </xf>
    <xf numFmtId="0" fontId="6" fillId="7" borderId="7" xfId="0" applyFont="1" applyFill="1" applyBorder="1" applyAlignment="1" applyProtection="1">
      <alignment horizontal="center" vertical="center" wrapText="1"/>
    </xf>
    <xf numFmtId="0" fontId="6" fillId="12" borderId="5" xfId="0" applyFont="1" applyFill="1" applyBorder="1" applyAlignment="1" applyProtection="1">
      <alignment horizontal="center" vertical="center" wrapText="1"/>
    </xf>
    <xf numFmtId="0" fontId="6" fillId="12" borderId="1" xfId="0" applyFont="1" applyFill="1" applyBorder="1" applyAlignment="1" applyProtection="1">
      <alignment horizontal="center" vertical="center" wrapText="1"/>
    </xf>
    <xf numFmtId="0" fontId="6" fillId="12" borderId="7" xfId="0" applyFont="1" applyFill="1" applyBorder="1" applyAlignment="1" applyProtection="1">
      <alignment horizontal="center" vertical="center" wrapText="1"/>
    </xf>
    <xf numFmtId="0" fontId="2" fillId="10" borderId="4" xfId="0" applyFont="1" applyFill="1" applyBorder="1" applyAlignment="1" applyProtection="1">
      <alignment horizontal="center" vertical="center" textRotation="90"/>
    </xf>
    <xf numFmtId="0" fontId="2" fillId="10" borderId="2" xfId="0" applyFont="1" applyFill="1" applyBorder="1" applyAlignment="1" applyProtection="1">
      <alignment horizontal="center" vertical="center" textRotation="90"/>
    </xf>
    <xf numFmtId="0" fontId="2" fillId="10" borderId="9" xfId="0" applyFont="1" applyFill="1" applyBorder="1" applyAlignment="1" applyProtection="1">
      <alignment horizontal="center" vertical="center" textRotation="90"/>
    </xf>
    <xf numFmtId="0" fontId="2" fillId="2" borderId="13" xfId="0" applyFont="1" applyFill="1" applyBorder="1" applyAlignment="1" applyProtection="1">
      <alignment horizontal="center" vertical="center" textRotation="90"/>
    </xf>
    <xf numFmtId="0" fontId="3" fillId="3" borderId="1" xfId="0" applyFont="1" applyFill="1" applyBorder="1" applyAlignment="1" applyProtection="1">
      <alignment horizontal="center" vertical="center" wrapText="1"/>
    </xf>
    <xf numFmtId="0" fontId="4" fillId="5" borderId="4" xfId="0" applyFont="1" applyFill="1" applyBorder="1" applyAlignment="1" applyProtection="1">
      <alignment horizontal="center" vertical="center" textRotation="90" wrapText="1"/>
    </xf>
    <xf numFmtId="0" fontId="4" fillId="5" borderId="2" xfId="0" applyFont="1" applyFill="1" applyBorder="1" applyAlignment="1" applyProtection="1">
      <alignment horizontal="center" vertical="center" textRotation="90" wrapText="1"/>
    </xf>
    <xf numFmtId="0" fontId="5" fillId="9" borderId="5" xfId="0" applyFont="1" applyFill="1" applyBorder="1" applyAlignment="1" applyProtection="1">
      <alignment horizontal="center" vertical="center" textRotation="90" wrapText="1"/>
    </xf>
    <xf numFmtId="0" fontId="5" fillId="9" borderId="1" xfId="0" applyFont="1" applyFill="1" applyBorder="1" applyAlignment="1" applyProtection="1">
      <alignment horizontal="center" vertical="center" textRotation="90" wrapText="1"/>
    </xf>
    <xf numFmtId="0" fontId="6" fillId="9" borderId="5" xfId="0" applyFont="1" applyFill="1" applyBorder="1" applyAlignment="1" applyProtection="1">
      <alignment horizontal="center" vertical="center" wrapText="1"/>
    </xf>
    <xf numFmtId="0" fontId="6" fillId="9" borderId="1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3" fillId="3" borderId="7" xfId="0" applyFont="1" applyFill="1" applyBorder="1" applyAlignment="1" applyProtection="1">
      <alignment horizontal="center" vertical="center" wrapText="1"/>
    </xf>
    <xf numFmtId="0" fontId="5" fillId="7" borderId="4" xfId="0" applyFont="1" applyFill="1" applyBorder="1" applyAlignment="1" applyProtection="1">
      <alignment horizontal="center" vertical="center" textRotation="90" wrapText="1"/>
    </xf>
    <xf numFmtId="0" fontId="5" fillId="7" borderId="12" xfId="0" applyFont="1" applyFill="1" applyBorder="1" applyAlignment="1" applyProtection="1">
      <alignment horizontal="center" vertical="center" textRotation="90" wrapText="1"/>
    </xf>
    <xf numFmtId="0" fontId="5" fillId="11" borderId="5" xfId="0" applyFont="1" applyFill="1" applyBorder="1" applyAlignment="1" applyProtection="1">
      <alignment horizontal="center" vertical="center" textRotation="90" wrapText="1"/>
    </xf>
    <xf numFmtId="0" fontId="5" fillId="11" borderId="1" xfId="0" applyFont="1" applyFill="1" applyBorder="1" applyAlignment="1" applyProtection="1">
      <alignment horizontal="center" vertical="center" textRotation="90" wrapText="1"/>
    </xf>
    <xf numFmtId="0" fontId="5" fillId="11" borderId="7" xfId="0" applyFont="1" applyFill="1" applyBorder="1" applyAlignment="1" applyProtection="1">
      <alignment horizontal="center" vertical="center" textRotation="90" wrapText="1"/>
    </xf>
    <xf numFmtId="0" fontId="6" fillId="11" borderId="5" xfId="0" applyFont="1" applyFill="1" applyBorder="1" applyAlignment="1" applyProtection="1">
      <alignment horizontal="center" vertical="center" wrapText="1"/>
    </xf>
    <xf numFmtId="0" fontId="6" fillId="11" borderId="1" xfId="0" applyFont="1" applyFill="1" applyBorder="1" applyAlignment="1" applyProtection="1">
      <alignment horizontal="center" vertical="center" wrapText="1"/>
    </xf>
    <xf numFmtId="0" fontId="6" fillId="11" borderId="7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 wrapText="1"/>
    </xf>
    <xf numFmtId="0" fontId="3" fillId="3" borderId="6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4" fillId="5" borderId="9" xfId="0" applyFont="1" applyFill="1" applyBorder="1" applyAlignment="1" applyProtection="1">
      <alignment horizontal="center" vertical="center" textRotation="90" wrapText="1"/>
    </xf>
    <xf numFmtId="0" fontId="5" fillId="9" borderId="10" xfId="0" applyFont="1" applyFill="1" applyBorder="1" applyAlignment="1" applyProtection="1">
      <alignment horizontal="center" vertical="center" textRotation="90" wrapText="1"/>
    </xf>
    <xf numFmtId="0" fontId="6" fillId="9" borderId="10" xfId="0" applyFont="1" applyFill="1" applyBorder="1" applyAlignment="1" applyProtection="1">
      <alignment horizontal="center" vertical="center" wrapText="1"/>
    </xf>
    <xf numFmtId="0" fontId="6" fillId="9" borderId="10" xfId="0" applyFont="1" applyFill="1" applyBorder="1" applyAlignment="1" applyProtection="1">
      <alignment horizontal="justify" vertical="center" wrapText="1"/>
    </xf>
    <xf numFmtId="0" fontId="6" fillId="9" borderId="10" xfId="0" applyFont="1" applyFill="1" applyBorder="1" applyAlignment="1" applyProtection="1">
      <alignment horizontal="center" vertical="center" wrapText="1"/>
    </xf>
    <xf numFmtId="0" fontId="6" fillId="9" borderId="11" xfId="0" applyFont="1" applyFill="1" applyBorder="1" applyAlignment="1" applyProtection="1">
      <alignment horizontal="center" vertical="center" wrapText="1"/>
    </xf>
    <xf numFmtId="0" fontId="6" fillId="11" borderId="6" xfId="0" applyFont="1" applyFill="1" applyBorder="1" applyAlignment="1" applyProtection="1">
      <alignment horizontal="center" vertical="center" wrapText="1"/>
    </xf>
    <xf numFmtId="0" fontId="6" fillId="11" borderId="3" xfId="0" applyFont="1" applyFill="1" applyBorder="1" applyAlignment="1" applyProtection="1">
      <alignment horizontal="center" vertical="center" wrapText="1"/>
    </xf>
    <xf numFmtId="0" fontId="6" fillId="11" borderId="8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3300"/>
      <color rgb="FF5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1106036</xdr:colOff>
      <xdr:row>0</xdr:row>
      <xdr:rowOff>0</xdr:rowOff>
    </xdr:from>
    <xdr:to>
      <xdr:col>25</xdr:col>
      <xdr:colOff>961050</xdr:colOff>
      <xdr:row>3</xdr:row>
      <xdr:rowOff>138473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clrChange>
            <a:clrFrom>
              <a:srgbClr val="FFFEFC"/>
            </a:clrFrom>
            <a:clrTo>
              <a:srgbClr val="FFFEFC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038" t="79229" r="14661" b="1997"/>
        <a:stretch/>
      </xdr:blipFill>
      <xdr:spPr>
        <a:xfrm>
          <a:off x="24333429" y="0"/>
          <a:ext cx="2930228" cy="995723"/>
        </a:xfrm>
        <a:prstGeom prst="rect">
          <a:avLst/>
        </a:prstGeom>
      </xdr:spPr>
    </xdr:pic>
    <xdr:clientData/>
  </xdr:twoCellAnchor>
  <xdr:oneCellAnchor>
    <xdr:from>
      <xdr:col>0</xdr:col>
      <xdr:colOff>57632</xdr:colOff>
      <xdr:row>0</xdr:row>
      <xdr:rowOff>8805</xdr:rowOff>
    </xdr:from>
    <xdr:ext cx="3104028" cy="829235"/>
    <xdr:pic>
      <xdr:nvPicPr>
        <xdr:cNvPr id="4" name="Imagen 3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632" y="8805"/>
          <a:ext cx="3104028" cy="82923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XFD32"/>
  <sheetViews>
    <sheetView tabSelected="1" zoomScale="70" zoomScaleNormal="70" workbookViewId="0">
      <selection sqref="A1:Z1"/>
    </sheetView>
  </sheetViews>
  <sheetFormatPr baseColWidth="10" defaultColWidth="0" defaultRowHeight="14.25" zeroHeight="1" x14ac:dyDescent="0.25"/>
  <cols>
    <col min="1" max="2" width="11.42578125" style="10" customWidth="1"/>
    <col min="3" max="3" width="26" style="10" customWidth="1"/>
    <col min="4" max="4" width="30.42578125" style="64" customWidth="1"/>
    <col min="5" max="5" width="29.5703125" style="64" customWidth="1"/>
    <col min="6" max="6" width="34" style="64" customWidth="1"/>
    <col min="7" max="7" width="6.140625" style="10" customWidth="1"/>
    <col min="8" max="8" width="13" style="10" bestFit="1" customWidth="1"/>
    <col min="9" max="9" width="6.140625" style="10" customWidth="1"/>
    <col min="10" max="10" width="13" style="10" bestFit="1" customWidth="1"/>
    <col min="11" max="11" width="6.140625" style="10" customWidth="1"/>
    <col min="12" max="12" width="13" style="10" bestFit="1" customWidth="1"/>
    <col min="13" max="13" width="13.85546875" style="10" bestFit="1" customWidth="1"/>
    <col min="14" max="14" width="6.140625" style="10" customWidth="1"/>
    <col min="15" max="15" width="13" style="10" bestFit="1" customWidth="1"/>
    <col min="16" max="16" width="6.140625" style="10" customWidth="1"/>
    <col min="17" max="17" width="13" style="10" bestFit="1" customWidth="1"/>
    <col min="18" max="18" width="6.140625" style="10" customWidth="1"/>
    <col min="19" max="19" width="15.28515625" style="10" customWidth="1"/>
    <col min="20" max="20" width="13.85546875" style="10" bestFit="1" customWidth="1"/>
    <col min="21" max="21" width="24.85546875" style="10" customWidth="1"/>
    <col min="22" max="22" width="20.7109375" style="10" bestFit="1" customWidth="1"/>
    <col min="23" max="23" width="14.7109375" style="10" customWidth="1"/>
    <col min="24" max="24" width="26" style="10" customWidth="1"/>
    <col min="25" max="25" width="20.140625" style="10" customWidth="1"/>
    <col min="26" max="26" width="15.42578125" style="10" customWidth="1"/>
    <col min="27" max="27" width="5.28515625" style="10" hidden="1" customWidth="1"/>
    <col min="28" max="16383" width="11.42578125" style="10" hidden="1"/>
    <col min="16384" max="16384" width="1.85546875" style="10" customWidth="1"/>
  </cols>
  <sheetData>
    <row r="1" spans="1:27" ht="22.5" customHeight="1" x14ac:dyDescent="0.25">
      <c r="A1" s="111"/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9"/>
    </row>
    <row r="2" spans="1:27" ht="22.5" customHeight="1" x14ac:dyDescent="0.25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9"/>
    </row>
    <row r="3" spans="1:27" ht="22.5" customHeight="1" x14ac:dyDescent="0.25">
      <c r="A3" s="112" t="s">
        <v>42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9"/>
    </row>
    <row r="4" spans="1:27" ht="22.5" customHeight="1" x14ac:dyDescent="0.25">
      <c r="A4" s="112" t="s">
        <v>43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9"/>
    </row>
    <row r="5" spans="1:27" ht="22.5" customHeight="1" thickBot="1" x14ac:dyDescent="0.3">
      <c r="A5" s="111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9"/>
    </row>
    <row r="6" spans="1:27" ht="21" customHeight="1" x14ac:dyDescent="0.25">
      <c r="A6" s="108" t="s">
        <v>12</v>
      </c>
      <c r="B6" s="109"/>
      <c r="C6" s="109"/>
      <c r="D6" s="109"/>
      <c r="E6" s="109"/>
      <c r="F6" s="109"/>
      <c r="G6" s="109" t="s">
        <v>13</v>
      </c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 t="s">
        <v>14</v>
      </c>
      <c r="X6" s="109"/>
      <c r="Y6" s="109"/>
      <c r="Z6" s="110"/>
      <c r="AA6" s="9"/>
    </row>
    <row r="7" spans="1:27" ht="21" customHeight="1" x14ac:dyDescent="0.25">
      <c r="A7" s="96" t="s">
        <v>22</v>
      </c>
      <c r="B7" s="89"/>
      <c r="C7" s="89" t="s">
        <v>23</v>
      </c>
      <c r="D7" s="89" t="s">
        <v>24</v>
      </c>
      <c r="E7" s="89" t="s">
        <v>25</v>
      </c>
      <c r="F7" s="89" t="s">
        <v>26</v>
      </c>
      <c r="G7" s="89" t="s">
        <v>21</v>
      </c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 t="s">
        <v>5</v>
      </c>
      <c r="X7" s="89" t="s">
        <v>6</v>
      </c>
      <c r="Y7" s="89" t="s">
        <v>7</v>
      </c>
      <c r="Z7" s="107" t="s">
        <v>8</v>
      </c>
      <c r="AA7" s="9"/>
    </row>
    <row r="8" spans="1:27" ht="21" customHeight="1" x14ac:dyDescent="0.25">
      <c r="A8" s="96"/>
      <c r="B8" s="89"/>
      <c r="C8" s="89"/>
      <c r="D8" s="89"/>
      <c r="E8" s="89"/>
      <c r="F8" s="89"/>
      <c r="G8" s="89" t="s">
        <v>20</v>
      </c>
      <c r="H8" s="89"/>
      <c r="I8" s="89"/>
      <c r="J8" s="89"/>
      <c r="K8" s="89"/>
      <c r="L8" s="89"/>
      <c r="M8" s="11"/>
      <c r="N8" s="89" t="s">
        <v>18</v>
      </c>
      <c r="O8" s="89"/>
      <c r="P8" s="89"/>
      <c r="Q8" s="89"/>
      <c r="R8" s="89"/>
      <c r="S8" s="89"/>
      <c r="T8" s="89" t="s">
        <v>19</v>
      </c>
      <c r="U8" s="89"/>
      <c r="V8" s="89"/>
      <c r="W8" s="89"/>
      <c r="X8" s="89"/>
      <c r="Y8" s="89"/>
      <c r="Z8" s="107"/>
      <c r="AA8" s="9"/>
    </row>
    <row r="9" spans="1:27" ht="41.25" customHeight="1" x14ac:dyDescent="0.25">
      <c r="A9" s="96"/>
      <c r="B9" s="89"/>
      <c r="C9" s="89"/>
      <c r="D9" s="89"/>
      <c r="E9" s="89"/>
      <c r="F9" s="89"/>
      <c r="G9" s="89" t="s">
        <v>1</v>
      </c>
      <c r="H9" s="89"/>
      <c r="I9" s="89" t="s">
        <v>2</v>
      </c>
      <c r="J9" s="89"/>
      <c r="K9" s="89" t="s">
        <v>3</v>
      </c>
      <c r="L9" s="89"/>
      <c r="M9" s="11" t="s">
        <v>27</v>
      </c>
      <c r="N9" s="89" t="s">
        <v>1</v>
      </c>
      <c r="O9" s="89"/>
      <c r="P9" s="89" t="s">
        <v>2</v>
      </c>
      <c r="Q9" s="89"/>
      <c r="R9" s="89" t="s">
        <v>11</v>
      </c>
      <c r="S9" s="89"/>
      <c r="T9" s="11" t="s">
        <v>74</v>
      </c>
      <c r="U9" s="11" t="s">
        <v>0</v>
      </c>
      <c r="V9" s="11" t="s">
        <v>4</v>
      </c>
      <c r="W9" s="89"/>
      <c r="X9" s="89"/>
      <c r="Y9" s="89"/>
      <c r="Z9" s="107"/>
      <c r="AA9" s="9"/>
    </row>
    <row r="10" spans="1:27" ht="32.25" customHeight="1" thickBot="1" x14ac:dyDescent="0.3">
      <c r="A10" s="97"/>
      <c r="B10" s="98"/>
      <c r="C10" s="98"/>
      <c r="D10" s="98"/>
      <c r="E10" s="98"/>
      <c r="F10" s="98"/>
      <c r="G10" s="12" t="s">
        <v>17</v>
      </c>
      <c r="H10" s="12" t="s">
        <v>10</v>
      </c>
      <c r="I10" s="12" t="s">
        <v>17</v>
      </c>
      <c r="J10" s="12" t="s">
        <v>10</v>
      </c>
      <c r="K10" s="12" t="s">
        <v>17</v>
      </c>
      <c r="L10" s="12" t="s">
        <v>10</v>
      </c>
      <c r="M10" s="13"/>
      <c r="N10" s="12" t="s">
        <v>17</v>
      </c>
      <c r="O10" s="12" t="s">
        <v>10</v>
      </c>
      <c r="P10" s="12" t="s">
        <v>17</v>
      </c>
      <c r="Q10" s="12" t="s">
        <v>10</v>
      </c>
      <c r="R10" s="12" t="s">
        <v>17</v>
      </c>
      <c r="S10" s="12" t="s">
        <v>10</v>
      </c>
      <c r="T10" s="13"/>
      <c r="U10" s="13"/>
      <c r="V10" s="13"/>
      <c r="W10" s="13"/>
      <c r="X10" s="13"/>
      <c r="Y10" s="13"/>
      <c r="Z10" s="14"/>
      <c r="AA10" s="9"/>
    </row>
    <row r="11" spans="1:27" s="19" customFormat="1" ht="91.5" customHeight="1" x14ac:dyDescent="0.25">
      <c r="A11" s="90" t="s">
        <v>15</v>
      </c>
      <c r="B11" s="92" t="s">
        <v>29</v>
      </c>
      <c r="C11" s="94" t="s">
        <v>151</v>
      </c>
      <c r="D11" s="15" t="s">
        <v>152</v>
      </c>
      <c r="E11" s="15" t="s">
        <v>153</v>
      </c>
      <c r="F11" s="15" t="s">
        <v>130</v>
      </c>
      <c r="G11" s="16">
        <v>3</v>
      </c>
      <c r="H11" s="6" t="str">
        <f t="shared" ref="H11:H17" si="0">IF(G11=1,"Rara vez",IF(G11=2,"Improbable",IF(G11=3,"Posible",IF(G11=4,"Probable","Casi seguro"))))</f>
        <v>Posible</v>
      </c>
      <c r="I11" s="16">
        <v>10</v>
      </c>
      <c r="J11" s="6" t="str">
        <f>IF(I11=5,"Moderado",IF(I11=10,"Mayor","Catastrófico"))</f>
        <v>Mayor</v>
      </c>
      <c r="K11" s="16">
        <f>G11*I11</f>
        <v>30</v>
      </c>
      <c r="L11" s="6" t="str">
        <f>IF(K11&lt;=10,"Baja",IF(K11&lt;=25,"Moderada",IF(K11&lt;=50,"Alta","Extrema")))</f>
        <v>Alta</v>
      </c>
      <c r="M11" s="16">
        <v>70</v>
      </c>
      <c r="N11" s="16">
        <f>IF(M11&lt;=50,G11,IF(M11&lt;=75,(G11-1),(G11-2)))</f>
        <v>2</v>
      </c>
      <c r="O11" s="6" t="str">
        <f>IF(N11=1,"Rara vez",IF(N11=2,"Improbable",IF(N11=3,"Posible",IF(N11=4,"Probable","Casi seguro"))))</f>
        <v>Improbable</v>
      </c>
      <c r="P11" s="16">
        <f>IF(M11&lt;=50,I11,IF(M11&lt;=75,(I11-1),(G11-2)))</f>
        <v>9</v>
      </c>
      <c r="Q11" s="6" t="str">
        <f>IF(P11=3,"Moderado",IF(P11=4,"Mayor","Catastrófico"))</f>
        <v>Catastrófico</v>
      </c>
      <c r="R11" s="16">
        <f>N11*P11</f>
        <v>18</v>
      </c>
      <c r="S11" s="6" t="str">
        <f>IF(R11&lt;=10,"Baja",IF(R11&lt;=25,"Moderada",IF(R11&lt;=50,"Alta","Extrema")))</f>
        <v>Moderada</v>
      </c>
      <c r="T11" s="16">
        <v>2018</v>
      </c>
      <c r="U11" s="16" t="s">
        <v>129</v>
      </c>
      <c r="V11" s="16" t="s">
        <v>80</v>
      </c>
      <c r="W11" s="16" t="s">
        <v>127</v>
      </c>
      <c r="X11" s="16" t="s">
        <v>154</v>
      </c>
      <c r="Y11" s="16" t="s">
        <v>128</v>
      </c>
      <c r="Z11" s="17" t="s">
        <v>83</v>
      </c>
      <c r="AA11" s="18"/>
    </row>
    <row r="12" spans="1:27" s="19" customFormat="1" ht="63.75" customHeight="1" x14ac:dyDescent="0.25">
      <c r="A12" s="91"/>
      <c r="B12" s="93"/>
      <c r="C12" s="95"/>
      <c r="D12" s="20" t="s">
        <v>55</v>
      </c>
      <c r="E12" s="20" t="s">
        <v>44</v>
      </c>
      <c r="F12" s="20" t="s">
        <v>79</v>
      </c>
      <c r="G12" s="21">
        <v>3</v>
      </c>
      <c r="H12" s="1" t="str">
        <f t="shared" si="0"/>
        <v>Posible</v>
      </c>
      <c r="I12" s="21">
        <v>5</v>
      </c>
      <c r="J12" s="1" t="str">
        <f t="shared" ref="J12:J17" si="1">IF(I12=5,"Moderado",IF(I12=10,"Mayor","Catastrófico"))</f>
        <v>Moderado</v>
      </c>
      <c r="K12" s="21">
        <f t="shared" ref="K12:K17" si="2">G12*I12</f>
        <v>15</v>
      </c>
      <c r="L12" s="1" t="str">
        <f t="shared" ref="L12:L17" si="3">IF(K12&lt;=10,"Baja",IF(K12&lt;=25,"Moderada",IF(K12&lt;=50,"Alta","Extrema")))</f>
        <v>Moderada</v>
      </c>
      <c r="M12" s="21">
        <v>70</v>
      </c>
      <c r="N12" s="21">
        <f>IF(M12&lt;=50,G12,IF(M12&lt;=75,(G12-1),(G12-2)))</f>
        <v>2</v>
      </c>
      <c r="O12" s="1" t="str">
        <f>IF(N12=1,"Rara vez",IF(N12=2,"Improbable",IF(N12=3,"Posible",IF(N12=4,"Probable","Casi seguro"))))</f>
        <v>Improbable</v>
      </c>
      <c r="P12" s="21">
        <f>IF(M12&lt;=50,I12,IF(M12&lt;=75,(I12-1),(G12-2)))</f>
        <v>4</v>
      </c>
      <c r="Q12" s="1" t="str">
        <f>IF(P12=3,"Moderado",IF(P12=4,"Mayor","Catastrófico"))</f>
        <v>Mayor</v>
      </c>
      <c r="R12" s="21">
        <f>N12*P12</f>
        <v>8</v>
      </c>
      <c r="S12" s="1" t="str">
        <f>IF(R12&lt;=10,"Baja",IF(R12&lt;=25,"Moderada",IF(R12&lt;=50,"Alta","Extrema")))</f>
        <v>Baja</v>
      </c>
      <c r="T12" s="21">
        <v>2018</v>
      </c>
      <c r="U12" s="21" t="s">
        <v>155</v>
      </c>
      <c r="V12" s="21" t="s">
        <v>126</v>
      </c>
      <c r="W12" s="21" t="s">
        <v>149</v>
      </c>
      <c r="X12" s="21" t="s">
        <v>156</v>
      </c>
      <c r="Y12" s="21" t="s">
        <v>132</v>
      </c>
      <c r="Z12" s="22" t="s">
        <v>157</v>
      </c>
      <c r="AA12" s="18"/>
    </row>
    <row r="13" spans="1:27" s="19" customFormat="1" ht="59.25" customHeight="1" thickBot="1" x14ac:dyDescent="0.3">
      <c r="A13" s="113"/>
      <c r="B13" s="114"/>
      <c r="C13" s="115"/>
      <c r="D13" s="116" t="s">
        <v>96</v>
      </c>
      <c r="E13" s="116" t="s">
        <v>50</v>
      </c>
      <c r="F13" s="116" t="s">
        <v>86</v>
      </c>
      <c r="G13" s="117">
        <v>3</v>
      </c>
      <c r="H13" s="2" t="str">
        <f t="shared" si="0"/>
        <v>Posible</v>
      </c>
      <c r="I13" s="117">
        <v>5</v>
      </c>
      <c r="J13" s="2" t="str">
        <f t="shared" si="1"/>
        <v>Moderado</v>
      </c>
      <c r="K13" s="117">
        <f t="shared" si="2"/>
        <v>15</v>
      </c>
      <c r="L13" s="2" t="str">
        <f t="shared" si="3"/>
        <v>Moderada</v>
      </c>
      <c r="M13" s="117">
        <v>70</v>
      </c>
      <c r="N13" s="117">
        <f t="shared" ref="N13:N17" si="4">IF(M13&lt;=50,G13,IF(M13&lt;=75,(G13-1),(G13-2)))</f>
        <v>2</v>
      </c>
      <c r="O13" s="2" t="str">
        <f t="shared" ref="O13:O15" si="5">IF(N13=1,"Rara vez",IF(N13=2,"Improbable",IF(N13=3,"Posible",IF(N13=4,"Probable","Casi seguro"))))</f>
        <v>Improbable</v>
      </c>
      <c r="P13" s="117">
        <f t="shared" ref="P13:P15" si="6">IF(M13&lt;=50,I13,IF(M13&lt;=75,(I13-1),(G13-2)))</f>
        <v>4</v>
      </c>
      <c r="Q13" s="2" t="str">
        <f t="shared" ref="Q13:Q15" si="7">IF(P13=3,"Moderado",IF(P13=4,"Mayor","Catastrófico"))</f>
        <v>Mayor</v>
      </c>
      <c r="R13" s="117">
        <f t="shared" ref="R13:R15" si="8">N13*P13</f>
        <v>8</v>
      </c>
      <c r="S13" s="2" t="str">
        <f t="shared" ref="S13:S15" si="9">IF(R13&lt;=10,"Baja",IF(R13&lt;=25,"Moderada",IF(R13&lt;=50,"Alta","Extrema")))</f>
        <v>Baja</v>
      </c>
      <c r="T13" s="117">
        <v>2018</v>
      </c>
      <c r="U13" s="117" t="s">
        <v>179</v>
      </c>
      <c r="V13" s="117" t="s">
        <v>158</v>
      </c>
      <c r="W13" s="117" t="s">
        <v>150</v>
      </c>
      <c r="X13" s="117" t="s">
        <v>159</v>
      </c>
      <c r="Y13" s="117" t="s">
        <v>119</v>
      </c>
      <c r="Z13" s="118" t="s">
        <v>118</v>
      </c>
      <c r="AA13" s="18"/>
    </row>
    <row r="14" spans="1:27" s="19" customFormat="1" ht="96" customHeight="1" x14ac:dyDescent="0.25">
      <c r="A14" s="85" t="s">
        <v>16</v>
      </c>
      <c r="B14" s="101" t="s">
        <v>140</v>
      </c>
      <c r="C14" s="104" t="s">
        <v>160</v>
      </c>
      <c r="D14" s="23" t="s">
        <v>56</v>
      </c>
      <c r="E14" s="23" t="s">
        <v>57</v>
      </c>
      <c r="F14" s="23" t="s">
        <v>134</v>
      </c>
      <c r="G14" s="24">
        <v>3</v>
      </c>
      <c r="H14" s="4" t="str">
        <f t="shared" si="0"/>
        <v>Posible</v>
      </c>
      <c r="I14" s="24">
        <v>10</v>
      </c>
      <c r="J14" s="6" t="str">
        <f t="shared" si="1"/>
        <v>Mayor</v>
      </c>
      <c r="K14" s="24">
        <f t="shared" si="2"/>
        <v>30</v>
      </c>
      <c r="L14" s="6" t="str">
        <f t="shared" si="3"/>
        <v>Alta</v>
      </c>
      <c r="M14" s="24">
        <v>60</v>
      </c>
      <c r="N14" s="24">
        <f t="shared" si="4"/>
        <v>2</v>
      </c>
      <c r="O14" s="6" t="str">
        <f t="shared" si="5"/>
        <v>Improbable</v>
      </c>
      <c r="P14" s="24">
        <f t="shared" si="6"/>
        <v>9</v>
      </c>
      <c r="Q14" s="6" t="str">
        <f t="shared" si="7"/>
        <v>Catastrófico</v>
      </c>
      <c r="R14" s="24">
        <f t="shared" si="8"/>
        <v>18</v>
      </c>
      <c r="S14" s="6" t="str">
        <f t="shared" si="9"/>
        <v>Moderada</v>
      </c>
      <c r="T14" s="24">
        <v>2018</v>
      </c>
      <c r="U14" s="24" t="s">
        <v>137</v>
      </c>
      <c r="V14" s="24" t="s">
        <v>141</v>
      </c>
      <c r="W14" s="24" t="s">
        <v>138</v>
      </c>
      <c r="X14" s="24" t="s">
        <v>161</v>
      </c>
      <c r="Y14" s="24" t="s">
        <v>139</v>
      </c>
      <c r="Z14" s="119" t="s">
        <v>162</v>
      </c>
      <c r="AA14" s="18"/>
    </row>
    <row r="15" spans="1:27" s="19" customFormat="1" ht="44.25" customHeight="1" x14ac:dyDescent="0.25">
      <c r="A15" s="86"/>
      <c r="B15" s="102"/>
      <c r="C15" s="105"/>
      <c r="D15" s="25" t="s">
        <v>133</v>
      </c>
      <c r="E15" s="25" t="s">
        <v>45</v>
      </c>
      <c r="F15" s="25" t="s">
        <v>122</v>
      </c>
      <c r="G15" s="26">
        <v>3</v>
      </c>
      <c r="H15" s="7" t="str">
        <f t="shared" si="0"/>
        <v>Posible</v>
      </c>
      <c r="I15" s="26">
        <v>10</v>
      </c>
      <c r="J15" s="1" t="str">
        <f t="shared" si="1"/>
        <v>Mayor</v>
      </c>
      <c r="K15" s="26">
        <f t="shared" si="2"/>
        <v>30</v>
      </c>
      <c r="L15" s="1" t="str">
        <f t="shared" si="3"/>
        <v>Alta</v>
      </c>
      <c r="M15" s="26">
        <v>60</v>
      </c>
      <c r="N15" s="26">
        <f t="shared" si="4"/>
        <v>2</v>
      </c>
      <c r="O15" s="1" t="str">
        <f t="shared" si="5"/>
        <v>Improbable</v>
      </c>
      <c r="P15" s="26">
        <f t="shared" si="6"/>
        <v>9</v>
      </c>
      <c r="Q15" s="1" t="str">
        <f t="shared" si="7"/>
        <v>Catastrófico</v>
      </c>
      <c r="R15" s="26">
        <f t="shared" si="8"/>
        <v>18</v>
      </c>
      <c r="S15" s="1" t="str">
        <f t="shared" si="9"/>
        <v>Moderada</v>
      </c>
      <c r="T15" s="26">
        <v>2018</v>
      </c>
      <c r="U15" s="26" t="s">
        <v>163</v>
      </c>
      <c r="V15" s="26" t="s">
        <v>164</v>
      </c>
      <c r="W15" s="26" t="s">
        <v>138</v>
      </c>
      <c r="X15" s="26" t="s">
        <v>165</v>
      </c>
      <c r="Y15" s="26" t="s">
        <v>139</v>
      </c>
      <c r="Z15" s="120" t="s">
        <v>142</v>
      </c>
      <c r="AA15" s="18"/>
    </row>
    <row r="16" spans="1:27" s="19" customFormat="1" ht="39.75" customHeight="1" x14ac:dyDescent="0.25">
      <c r="A16" s="86"/>
      <c r="B16" s="102"/>
      <c r="C16" s="105"/>
      <c r="D16" s="25" t="s">
        <v>166</v>
      </c>
      <c r="E16" s="25" t="s">
        <v>58</v>
      </c>
      <c r="F16" s="25" t="s">
        <v>122</v>
      </c>
      <c r="G16" s="26">
        <v>2</v>
      </c>
      <c r="H16" s="7" t="str">
        <f t="shared" si="0"/>
        <v>Improbable</v>
      </c>
      <c r="I16" s="26">
        <v>5</v>
      </c>
      <c r="J16" s="1" t="str">
        <f t="shared" si="1"/>
        <v>Moderado</v>
      </c>
      <c r="K16" s="26">
        <f t="shared" si="2"/>
        <v>10</v>
      </c>
      <c r="L16" s="1" t="str">
        <f t="shared" si="3"/>
        <v>Baja</v>
      </c>
      <c r="M16" s="26">
        <v>60</v>
      </c>
      <c r="N16" s="26">
        <f t="shared" si="4"/>
        <v>1</v>
      </c>
      <c r="O16" s="1" t="str">
        <f t="shared" ref="O16:O17" si="10">IF(N16=1,"Rara vez",IF(N16=2,"Improbable",IF(N16=3,"Posible",IF(N16=4,"Probable","Casi seguro"))))</f>
        <v>Rara vez</v>
      </c>
      <c r="P16" s="26">
        <f t="shared" ref="P16:P17" si="11">IF(M16&lt;=50,I16,IF(M16&lt;=75,(I16-1),(G16-2)))</f>
        <v>4</v>
      </c>
      <c r="Q16" s="1" t="str">
        <f t="shared" ref="Q16:Q17" si="12">IF(P16=3,"Moderado",IF(P16=4,"Mayor","Catastrófico"))</f>
        <v>Mayor</v>
      </c>
      <c r="R16" s="26">
        <f t="shared" ref="R16:R17" si="13">N16*P16</f>
        <v>4</v>
      </c>
      <c r="S16" s="1" t="str">
        <f t="shared" ref="S16:S17" si="14">IF(R16&lt;=10,"Baja",IF(R16&lt;=25,"Moderada",IF(R16&lt;=50,"Alta","Extrema")))</f>
        <v>Baja</v>
      </c>
      <c r="T16" s="26">
        <v>2018</v>
      </c>
      <c r="U16" s="26" t="s">
        <v>167</v>
      </c>
      <c r="V16" s="26" t="s">
        <v>143</v>
      </c>
      <c r="W16" s="26" t="s">
        <v>138</v>
      </c>
      <c r="X16" s="26" t="s">
        <v>165</v>
      </c>
      <c r="Y16" s="26" t="s">
        <v>139</v>
      </c>
      <c r="Z16" s="120" t="s">
        <v>144</v>
      </c>
      <c r="AA16" s="18"/>
    </row>
    <row r="17" spans="1:27" s="19" customFormat="1" ht="51" customHeight="1" thickBot="1" x14ac:dyDescent="0.3">
      <c r="A17" s="87"/>
      <c r="B17" s="103"/>
      <c r="C17" s="106"/>
      <c r="D17" s="27" t="s">
        <v>168</v>
      </c>
      <c r="E17" s="27" t="s">
        <v>135</v>
      </c>
      <c r="F17" s="27" t="s">
        <v>136</v>
      </c>
      <c r="G17" s="28">
        <v>3</v>
      </c>
      <c r="H17" s="8" t="str">
        <f t="shared" si="0"/>
        <v>Posible</v>
      </c>
      <c r="I17" s="28">
        <v>10</v>
      </c>
      <c r="J17" s="3" t="str">
        <f t="shared" si="1"/>
        <v>Mayor</v>
      </c>
      <c r="K17" s="28">
        <f t="shared" si="2"/>
        <v>30</v>
      </c>
      <c r="L17" s="3" t="str">
        <f t="shared" si="3"/>
        <v>Alta</v>
      </c>
      <c r="M17" s="28">
        <v>60</v>
      </c>
      <c r="N17" s="28">
        <f t="shared" si="4"/>
        <v>2</v>
      </c>
      <c r="O17" s="3" t="str">
        <f t="shared" si="10"/>
        <v>Improbable</v>
      </c>
      <c r="P17" s="28">
        <f t="shared" si="11"/>
        <v>9</v>
      </c>
      <c r="Q17" s="3" t="str">
        <f t="shared" si="12"/>
        <v>Catastrófico</v>
      </c>
      <c r="R17" s="28">
        <f t="shared" si="13"/>
        <v>18</v>
      </c>
      <c r="S17" s="3" t="str">
        <f t="shared" si="14"/>
        <v>Moderada</v>
      </c>
      <c r="T17" s="28">
        <v>2018</v>
      </c>
      <c r="U17" s="28" t="s">
        <v>169</v>
      </c>
      <c r="V17" s="28" t="s">
        <v>170</v>
      </c>
      <c r="W17" s="28" t="s">
        <v>138</v>
      </c>
      <c r="X17" s="28" t="s">
        <v>171</v>
      </c>
      <c r="Y17" s="28" t="s">
        <v>139</v>
      </c>
      <c r="Z17" s="121" t="s">
        <v>148</v>
      </c>
      <c r="AA17" s="18"/>
    </row>
    <row r="18" spans="1:27" s="19" customFormat="1" ht="75.75" customHeight="1" x14ac:dyDescent="0.25">
      <c r="A18" s="88" t="s">
        <v>85</v>
      </c>
      <c r="B18" s="71" t="s">
        <v>46</v>
      </c>
      <c r="C18" s="77" t="s">
        <v>97</v>
      </c>
      <c r="D18" s="30" t="s">
        <v>52</v>
      </c>
      <c r="E18" s="30" t="s">
        <v>59</v>
      </c>
      <c r="F18" s="30" t="s">
        <v>98</v>
      </c>
      <c r="G18" s="29">
        <v>2</v>
      </c>
      <c r="H18" s="6" t="str">
        <f t="shared" ref="H18" si="15">IF(G18=1,"Rara vez",IF(G18=2,"Improbable",IF(G18=3,"Posible",IF(G18=4,"Probable","Casi seguro"))))</f>
        <v>Improbable</v>
      </c>
      <c r="I18" s="29">
        <v>5</v>
      </c>
      <c r="J18" s="6" t="str">
        <f t="shared" ref="J18" si="16">IF(I18=5,"Moderado",IF(I18=10,"Mayor","Catastrófico"))</f>
        <v>Moderado</v>
      </c>
      <c r="K18" s="29">
        <f t="shared" ref="K18" si="17">G18*I18</f>
        <v>10</v>
      </c>
      <c r="L18" s="6" t="str">
        <f t="shared" ref="L18" si="18">IF(K18&lt;=10,"Baja",IF(K18&lt;=25,"Moderada",IF(K18&lt;=50,"Alta","Extrema")))</f>
        <v>Baja</v>
      </c>
      <c r="M18" s="29">
        <v>70</v>
      </c>
      <c r="N18" s="29">
        <f t="shared" ref="N18" si="19">IF(M18&lt;=50,G18,IF(M18&lt;=75,(G18-1),(G18-2)))</f>
        <v>1</v>
      </c>
      <c r="O18" s="6" t="str">
        <f t="shared" ref="O18" si="20">IF(N18=1,"Rara vez",IF(N18=2,"Improbable",IF(N18=3,"Posible",IF(N18=4,"Probable","Casi seguro"))))</f>
        <v>Rara vez</v>
      </c>
      <c r="P18" s="29">
        <f t="shared" ref="P18" si="21">IF(M18&lt;=50,I18,IF(M18&lt;=75,(I18-1),(G18-2)))</f>
        <v>4</v>
      </c>
      <c r="Q18" s="6" t="str">
        <f t="shared" ref="Q18" si="22">IF(P18=3,"Moderado",IF(P18=4,"Mayor","Catastrófico"))</f>
        <v>Mayor</v>
      </c>
      <c r="R18" s="29">
        <f t="shared" ref="R18" si="23">N18*P18</f>
        <v>4</v>
      </c>
      <c r="S18" s="6" t="str">
        <f t="shared" ref="S18" si="24">IF(R18&lt;=10,"Baja",IF(R18&lt;=25,"Moderada",IF(R18&lt;=50,"Alta","Extrema")))</f>
        <v>Baja</v>
      </c>
      <c r="T18" s="29">
        <v>2018</v>
      </c>
      <c r="U18" s="29" t="s">
        <v>99</v>
      </c>
      <c r="V18" s="29" t="s">
        <v>100</v>
      </c>
      <c r="W18" s="29" t="s">
        <v>41</v>
      </c>
      <c r="X18" s="29" t="s">
        <v>101</v>
      </c>
      <c r="Y18" s="29" t="s">
        <v>87</v>
      </c>
      <c r="Z18" s="31" t="s">
        <v>88</v>
      </c>
      <c r="AA18" s="18"/>
    </row>
    <row r="19" spans="1:27" s="19" customFormat="1" ht="71.25" customHeight="1" x14ac:dyDescent="0.25">
      <c r="A19" s="88"/>
      <c r="B19" s="72"/>
      <c r="C19" s="78"/>
      <c r="D19" s="33" t="s">
        <v>47</v>
      </c>
      <c r="E19" s="33" t="s">
        <v>60</v>
      </c>
      <c r="F19" s="33" t="s">
        <v>102</v>
      </c>
      <c r="G19" s="32">
        <v>3</v>
      </c>
      <c r="H19" s="1" t="str">
        <f t="shared" ref="H19" si="25">IF(G19=1,"Rara vez",IF(G19=2,"Improbable",IF(G19=3,"Posible",IF(G19=4,"Probable","Casi seguro"))))</f>
        <v>Posible</v>
      </c>
      <c r="I19" s="32">
        <v>5</v>
      </c>
      <c r="J19" s="1" t="str">
        <f t="shared" ref="J19" si="26">IF(I19=5,"Moderado",IF(I19=10,"Mayor","Catastrófico"))</f>
        <v>Moderado</v>
      </c>
      <c r="K19" s="32">
        <f t="shared" ref="K19" si="27">G19*I19</f>
        <v>15</v>
      </c>
      <c r="L19" s="1" t="str">
        <f t="shared" ref="L19" si="28">IF(K19&lt;=10,"Baja",IF(K19&lt;=25,"Moderada",IF(K19&lt;=50,"Alta","Extrema")))</f>
        <v>Moderada</v>
      </c>
      <c r="M19" s="32">
        <v>70</v>
      </c>
      <c r="N19" s="32">
        <f t="shared" ref="N19" si="29">IF(M19&lt;=50,G19,IF(M19&lt;=75,(G19-1),(G19-2)))</f>
        <v>2</v>
      </c>
      <c r="O19" s="1" t="str">
        <f t="shared" ref="O19" si="30">IF(N19=1,"Rara vez",IF(N19=2,"Improbable",IF(N19=3,"Posible",IF(N19=4,"Probable","Casi seguro"))))</f>
        <v>Improbable</v>
      </c>
      <c r="P19" s="32">
        <f t="shared" ref="P19" si="31">IF(M19&lt;=50,I19,IF(M19&lt;=75,(I19-1),(G19-2)))</f>
        <v>4</v>
      </c>
      <c r="Q19" s="1" t="str">
        <f t="shared" ref="Q19" si="32">IF(P19=3,"Moderado",IF(P19=4,"Mayor","Catastrófico"))</f>
        <v>Mayor</v>
      </c>
      <c r="R19" s="32">
        <f t="shared" ref="R19" si="33">N19*P19</f>
        <v>8</v>
      </c>
      <c r="S19" s="1" t="str">
        <f t="shared" ref="S19" si="34">IF(R19&lt;=10,"Baja",IF(R19&lt;=25,"Moderada",IF(R19&lt;=50,"Alta","Extrema")))</f>
        <v>Baja</v>
      </c>
      <c r="T19" s="32">
        <v>2018</v>
      </c>
      <c r="U19" s="32" t="s">
        <v>99</v>
      </c>
      <c r="V19" s="32" t="s">
        <v>100</v>
      </c>
      <c r="W19" s="32" t="s">
        <v>41</v>
      </c>
      <c r="X19" s="32" t="s">
        <v>101</v>
      </c>
      <c r="Y19" s="32" t="s">
        <v>87</v>
      </c>
      <c r="Z19" s="34" t="s">
        <v>88</v>
      </c>
      <c r="AA19" s="18"/>
    </row>
    <row r="20" spans="1:27" s="19" customFormat="1" ht="55.5" customHeight="1" x14ac:dyDescent="0.25">
      <c r="A20" s="88"/>
      <c r="B20" s="72"/>
      <c r="C20" s="78"/>
      <c r="D20" s="33" t="s">
        <v>54</v>
      </c>
      <c r="E20" s="33" t="s">
        <v>48</v>
      </c>
      <c r="F20" s="33" t="s">
        <v>61</v>
      </c>
      <c r="G20" s="32">
        <v>3</v>
      </c>
      <c r="H20" s="1" t="str">
        <f t="shared" ref="H20:H21" si="35">IF(G20=1,"Rara vez",IF(G20=2,"Improbable",IF(G20=3,"Posible",IF(G20=4,"Probable","Casi seguro"))))</f>
        <v>Posible</v>
      </c>
      <c r="I20" s="32">
        <v>5</v>
      </c>
      <c r="J20" s="1" t="str">
        <f t="shared" ref="J20:J21" si="36">IF(I20=5,"Moderado",IF(I20=10,"Mayor","Catastrófico"))</f>
        <v>Moderado</v>
      </c>
      <c r="K20" s="32">
        <f t="shared" ref="K20:K21" si="37">G20*I20</f>
        <v>15</v>
      </c>
      <c r="L20" s="1" t="str">
        <f t="shared" ref="L20:L21" si="38">IF(K20&lt;=10,"Baja",IF(K20&lt;=25,"Moderada",IF(K20&lt;=50,"Alta","Extrema")))</f>
        <v>Moderada</v>
      </c>
      <c r="M20" s="32">
        <v>70</v>
      </c>
      <c r="N20" s="32">
        <f t="shared" ref="N20:N21" si="39">IF(M20&lt;=50,G20,IF(M20&lt;=75,(G20-1),(G20-2)))</f>
        <v>2</v>
      </c>
      <c r="O20" s="1" t="str">
        <f t="shared" ref="O20:O21" si="40">IF(N20=1,"Rara vez",IF(N20=2,"Improbable",IF(N20=3,"Posible",IF(N20=4,"Probable","Casi seguro"))))</f>
        <v>Improbable</v>
      </c>
      <c r="P20" s="32">
        <f t="shared" ref="P20:P21" si="41">IF(M20&lt;=50,I20,IF(M20&lt;=75,(I20-1),(G20-2)))</f>
        <v>4</v>
      </c>
      <c r="Q20" s="1" t="str">
        <f t="shared" ref="Q20:Q21" si="42">IF(P20=3,"Moderado",IF(P20=4,"Mayor","Catastrófico"))</f>
        <v>Mayor</v>
      </c>
      <c r="R20" s="32">
        <f t="shared" ref="R20:R21" si="43">N20*P20</f>
        <v>8</v>
      </c>
      <c r="S20" s="1" t="str">
        <f t="shared" ref="S20:S21" si="44">IF(R20&lt;=10,"Baja",IF(R20&lt;=25,"Moderada",IF(R20&lt;=50,"Alta","Extrema")))</f>
        <v>Baja</v>
      </c>
      <c r="T20" s="32">
        <v>2018</v>
      </c>
      <c r="U20" s="32" t="s">
        <v>103</v>
      </c>
      <c r="V20" s="32" t="s">
        <v>104</v>
      </c>
      <c r="W20" s="32" t="s">
        <v>41</v>
      </c>
      <c r="X20" s="32" t="s">
        <v>105</v>
      </c>
      <c r="Y20" s="32" t="s">
        <v>87</v>
      </c>
      <c r="Z20" s="34" t="s">
        <v>106</v>
      </c>
      <c r="AA20" s="18"/>
    </row>
    <row r="21" spans="1:27" s="19" customFormat="1" ht="77.25" customHeight="1" thickBot="1" x14ac:dyDescent="0.3">
      <c r="A21" s="88"/>
      <c r="B21" s="73"/>
      <c r="C21" s="79"/>
      <c r="D21" s="36" t="s">
        <v>107</v>
      </c>
      <c r="E21" s="36" t="s">
        <v>108</v>
      </c>
      <c r="F21" s="36" t="s">
        <v>92</v>
      </c>
      <c r="G21" s="35">
        <v>3</v>
      </c>
      <c r="H21" s="2" t="str">
        <f t="shared" si="35"/>
        <v>Posible</v>
      </c>
      <c r="I21" s="35">
        <v>10</v>
      </c>
      <c r="J21" s="2" t="str">
        <f t="shared" si="36"/>
        <v>Mayor</v>
      </c>
      <c r="K21" s="35">
        <f t="shared" si="37"/>
        <v>30</v>
      </c>
      <c r="L21" s="2" t="str">
        <f t="shared" si="38"/>
        <v>Alta</v>
      </c>
      <c r="M21" s="35">
        <v>50</v>
      </c>
      <c r="N21" s="35">
        <f t="shared" si="39"/>
        <v>3</v>
      </c>
      <c r="O21" s="2" t="str">
        <f t="shared" si="40"/>
        <v>Posible</v>
      </c>
      <c r="P21" s="35">
        <f t="shared" si="41"/>
        <v>10</v>
      </c>
      <c r="Q21" s="2" t="str">
        <f t="shared" si="42"/>
        <v>Catastrófico</v>
      </c>
      <c r="R21" s="35">
        <f t="shared" si="43"/>
        <v>30</v>
      </c>
      <c r="S21" s="2" t="str">
        <f t="shared" si="44"/>
        <v>Alta</v>
      </c>
      <c r="T21" s="35">
        <v>2018</v>
      </c>
      <c r="U21" s="35" t="s">
        <v>109</v>
      </c>
      <c r="V21" s="35" t="s">
        <v>94</v>
      </c>
      <c r="W21" s="35" t="s">
        <v>40</v>
      </c>
      <c r="X21" s="35" t="s">
        <v>110</v>
      </c>
      <c r="Y21" s="35" t="s">
        <v>93</v>
      </c>
      <c r="Z21" s="37" t="s">
        <v>95</v>
      </c>
      <c r="AA21" s="18"/>
    </row>
    <row r="22" spans="1:27" s="19" customFormat="1" ht="72" customHeight="1" x14ac:dyDescent="0.25">
      <c r="A22" s="88"/>
      <c r="B22" s="99" t="s">
        <v>30</v>
      </c>
      <c r="C22" s="80" t="s">
        <v>111</v>
      </c>
      <c r="D22" s="38" t="s">
        <v>49</v>
      </c>
      <c r="E22" s="38" t="s">
        <v>62</v>
      </c>
      <c r="F22" s="38" t="s">
        <v>84</v>
      </c>
      <c r="G22" s="39">
        <v>3</v>
      </c>
      <c r="H22" s="4" t="str">
        <f t="shared" ref="H22:H28" si="45">IF(G22=1,"Rara vez",IF(G22=2,"Improbable",IF(G22=3,"Posible",IF(G22=4,"Probable","Casi seguro"))))</f>
        <v>Posible</v>
      </c>
      <c r="I22" s="40">
        <v>5</v>
      </c>
      <c r="J22" s="4" t="str">
        <f t="shared" ref="J22:J28" si="46">IF(I22=5,"Moderado",IF(I22=10,"Mayor","Catastrófico"))</f>
        <v>Moderado</v>
      </c>
      <c r="K22" s="40">
        <v>15</v>
      </c>
      <c r="L22" s="4" t="str">
        <f t="shared" ref="L22:L28" si="47">IF(K22&lt;=10,"Baja",IF(K22&lt;=25,"Moderada",IF(K22&lt;=50,"Alta","Extrema")))</f>
        <v>Moderada</v>
      </c>
      <c r="M22" s="40">
        <v>70</v>
      </c>
      <c r="N22" s="40">
        <f t="shared" ref="N22:N28" si="48">IF(M22&lt;=50,G22,IF(M22&lt;=75,(G22-1),(G22-2)))</f>
        <v>2</v>
      </c>
      <c r="O22" s="4" t="str">
        <f t="shared" ref="O22:O28" si="49">IF(N22=1,"Rara vez",IF(N22=2,"Improbable",IF(N22=3,"Posible",IF(N22=4,"Probable","Casi seguro"))))</f>
        <v>Improbable</v>
      </c>
      <c r="P22" s="40">
        <f t="shared" ref="P22:P28" si="50">IF(M22&lt;=50,I22,IF(M22&lt;=75,(I22-1),(G22-2)))</f>
        <v>4</v>
      </c>
      <c r="Q22" s="4" t="str">
        <f t="shared" ref="Q22:Q28" si="51">IF(P22=3,"Moderado",IF(P22=4,"Mayor","Catastrófico"))</f>
        <v>Mayor</v>
      </c>
      <c r="R22" s="40">
        <f t="shared" ref="R22:R23" si="52">N22*P22</f>
        <v>8</v>
      </c>
      <c r="S22" s="4" t="str">
        <f t="shared" ref="S22:S23" si="53">IF(R22&lt;=10,"Baja",IF(R22&lt;=25,"Moderada",IF(R22&lt;=50,"Alta","Extrema")))</f>
        <v>Baja</v>
      </c>
      <c r="T22" s="40">
        <v>2018</v>
      </c>
      <c r="U22" s="39" t="s">
        <v>112</v>
      </c>
      <c r="V22" s="39" t="s">
        <v>89</v>
      </c>
      <c r="W22" s="39" t="s">
        <v>90</v>
      </c>
      <c r="X22" s="39" t="s">
        <v>113</v>
      </c>
      <c r="Y22" s="39" t="s">
        <v>82</v>
      </c>
      <c r="Z22" s="41" t="s">
        <v>91</v>
      </c>
      <c r="AA22" s="18"/>
    </row>
    <row r="23" spans="1:27" s="19" customFormat="1" ht="72.75" thickBot="1" x14ac:dyDescent="0.3">
      <c r="A23" s="88"/>
      <c r="B23" s="100"/>
      <c r="C23" s="81"/>
      <c r="D23" s="42" t="s">
        <v>78</v>
      </c>
      <c r="E23" s="42" t="s">
        <v>51</v>
      </c>
      <c r="F23" s="42" t="s">
        <v>53</v>
      </c>
      <c r="G23" s="43">
        <v>3</v>
      </c>
      <c r="H23" s="8" t="str">
        <f t="shared" si="45"/>
        <v>Posible</v>
      </c>
      <c r="I23" s="44">
        <v>5</v>
      </c>
      <c r="J23" s="8" t="str">
        <f t="shared" si="46"/>
        <v>Moderado</v>
      </c>
      <c r="K23" s="44">
        <v>15</v>
      </c>
      <c r="L23" s="8" t="str">
        <f t="shared" si="47"/>
        <v>Moderada</v>
      </c>
      <c r="M23" s="44">
        <v>70</v>
      </c>
      <c r="N23" s="44">
        <f t="shared" si="48"/>
        <v>2</v>
      </c>
      <c r="O23" s="8" t="str">
        <f t="shared" si="49"/>
        <v>Improbable</v>
      </c>
      <c r="P23" s="44">
        <f t="shared" si="50"/>
        <v>4</v>
      </c>
      <c r="Q23" s="8" t="str">
        <f t="shared" si="51"/>
        <v>Mayor</v>
      </c>
      <c r="R23" s="44">
        <f t="shared" si="52"/>
        <v>8</v>
      </c>
      <c r="S23" s="8" t="str">
        <f t="shared" si="53"/>
        <v>Baja</v>
      </c>
      <c r="T23" s="44">
        <v>2018</v>
      </c>
      <c r="U23" s="43" t="s">
        <v>145</v>
      </c>
      <c r="V23" s="43" t="s">
        <v>146</v>
      </c>
      <c r="W23" s="43" t="s">
        <v>32</v>
      </c>
      <c r="X23" s="43" t="s">
        <v>121</v>
      </c>
      <c r="Y23" s="43" t="s">
        <v>82</v>
      </c>
      <c r="Z23" s="45" t="s">
        <v>120</v>
      </c>
      <c r="AA23" s="18"/>
    </row>
    <row r="24" spans="1:27" s="19" customFormat="1" ht="65.25" customHeight="1" x14ac:dyDescent="0.25">
      <c r="A24" s="88"/>
      <c r="B24" s="74" t="s">
        <v>77</v>
      </c>
      <c r="C24" s="82" t="s">
        <v>114</v>
      </c>
      <c r="D24" s="47" t="s">
        <v>75</v>
      </c>
      <c r="E24" s="47" t="s">
        <v>115</v>
      </c>
      <c r="F24" s="47" t="s">
        <v>53</v>
      </c>
      <c r="G24" s="46">
        <v>3</v>
      </c>
      <c r="H24" s="4" t="str">
        <f t="shared" si="45"/>
        <v>Posible</v>
      </c>
      <c r="I24" s="46">
        <v>5</v>
      </c>
      <c r="J24" s="4" t="str">
        <f t="shared" si="46"/>
        <v>Moderado</v>
      </c>
      <c r="K24" s="46">
        <f t="shared" ref="K24:K28" si="54">G24*I24</f>
        <v>15</v>
      </c>
      <c r="L24" s="4" t="str">
        <f t="shared" si="47"/>
        <v>Moderada</v>
      </c>
      <c r="M24" s="46">
        <v>70</v>
      </c>
      <c r="N24" s="46">
        <f t="shared" si="48"/>
        <v>2</v>
      </c>
      <c r="O24" s="4" t="str">
        <f t="shared" si="49"/>
        <v>Improbable</v>
      </c>
      <c r="P24" s="46">
        <f t="shared" si="50"/>
        <v>4</v>
      </c>
      <c r="Q24" s="4" t="str">
        <f t="shared" si="51"/>
        <v>Mayor</v>
      </c>
      <c r="R24" s="46">
        <f t="shared" ref="R24:R28" si="55">N24*P24</f>
        <v>8</v>
      </c>
      <c r="S24" s="4" t="str">
        <f t="shared" ref="S24:S28" si="56">IF(R24&lt;=10,"Baja",IF(R24&lt;=25,"Moderada",IF(R24&lt;=50,"Alta","Extrema")))</f>
        <v>Baja</v>
      </c>
      <c r="T24" s="46">
        <v>2018</v>
      </c>
      <c r="U24" s="46" t="s">
        <v>63</v>
      </c>
      <c r="V24" s="46" t="s">
        <v>64</v>
      </c>
      <c r="W24" s="46" t="s">
        <v>41</v>
      </c>
      <c r="X24" s="46" t="s">
        <v>63</v>
      </c>
      <c r="Y24" s="46" t="s">
        <v>116</v>
      </c>
      <c r="Z24" s="48" t="s">
        <v>65</v>
      </c>
      <c r="AA24" s="18"/>
    </row>
    <row r="25" spans="1:27" s="19" customFormat="1" ht="111" customHeight="1" x14ac:dyDescent="0.25">
      <c r="A25" s="88"/>
      <c r="B25" s="75"/>
      <c r="C25" s="83"/>
      <c r="D25" s="50" t="s">
        <v>81</v>
      </c>
      <c r="E25" s="50" t="s">
        <v>172</v>
      </c>
      <c r="F25" s="50" t="s">
        <v>53</v>
      </c>
      <c r="G25" s="49">
        <v>3</v>
      </c>
      <c r="H25" s="7" t="str">
        <f t="shared" ref="H25" si="57">IF(G25=1,"Rara vez",IF(G25=2,"Improbable",IF(G25=3,"Posible",IF(G25=4,"Probable","Casi seguro"))))</f>
        <v>Posible</v>
      </c>
      <c r="I25" s="49">
        <v>5</v>
      </c>
      <c r="J25" s="7" t="str">
        <f t="shared" ref="J25" si="58">IF(I25=5,"Moderado",IF(I25=10,"Mayor","Catastrófico"))</f>
        <v>Moderado</v>
      </c>
      <c r="K25" s="49">
        <f t="shared" ref="K25" si="59">G25*I25</f>
        <v>15</v>
      </c>
      <c r="L25" s="7" t="str">
        <f t="shared" ref="L25" si="60">IF(K25&lt;=10,"Baja",IF(K25&lt;=25,"Moderada",IF(K25&lt;=50,"Alta","Extrema")))</f>
        <v>Moderada</v>
      </c>
      <c r="M25" s="49">
        <v>70</v>
      </c>
      <c r="N25" s="49">
        <f t="shared" ref="N25" si="61">IF(M25&lt;=50,G25,IF(M25&lt;=75,(G25-1),(G25-2)))</f>
        <v>2</v>
      </c>
      <c r="O25" s="7" t="str">
        <f t="shared" ref="O25" si="62">IF(N25=1,"Rara vez",IF(N25=2,"Improbable",IF(N25=3,"Posible",IF(N25=4,"Probable","Casi seguro"))))</f>
        <v>Improbable</v>
      </c>
      <c r="P25" s="49">
        <f t="shared" ref="P25" si="63">IF(M25&lt;=50,I25,IF(M25&lt;=75,(I25-1),(G25-2)))</f>
        <v>4</v>
      </c>
      <c r="Q25" s="7" t="str">
        <f t="shared" ref="Q25" si="64">IF(P25=3,"Moderado",IF(P25=4,"Mayor","Catastrófico"))</f>
        <v>Mayor</v>
      </c>
      <c r="R25" s="49">
        <f t="shared" ref="R25" si="65">N25*P25</f>
        <v>8</v>
      </c>
      <c r="S25" s="7" t="str">
        <f t="shared" ref="S25" si="66">IF(R25&lt;=10,"Baja",IF(R25&lt;=25,"Moderada",IF(R25&lt;=50,"Alta","Extrema")))</f>
        <v>Baja</v>
      </c>
      <c r="T25" s="49">
        <v>2018</v>
      </c>
      <c r="U25" s="49" t="s">
        <v>174</v>
      </c>
      <c r="V25" s="49" t="s">
        <v>175</v>
      </c>
      <c r="W25" s="49" t="s">
        <v>173</v>
      </c>
      <c r="X25" s="49" t="s">
        <v>176</v>
      </c>
      <c r="Y25" s="49" t="s">
        <v>116</v>
      </c>
      <c r="Z25" s="51" t="s">
        <v>177</v>
      </c>
      <c r="AA25" s="18"/>
    </row>
    <row r="26" spans="1:27" s="19" customFormat="1" ht="65.25" customHeight="1" thickBot="1" x14ac:dyDescent="0.3">
      <c r="A26" s="88"/>
      <c r="B26" s="76"/>
      <c r="C26" s="84"/>
      <c r="D26" s="53" t="s">
        <v>147</v>
      </c>
      <c r="E26" s="53" t="s">
        <v>76</v>
      </c>
      <c r="F26" s="53" t="s">
        <v>122</v>
      </c>
      <c r="G26" s="52">
        <v>3</v>
      </c>
      <c r="H26" s="8" t="str">
        <f t="shared" si="45"/>
        <v>Posible</v>
      </c>
      <c r="I26" s="52">
        <v>20</v>
      </c>
      <c r="J26" s="8" t="str">
        <f t="shared" si="46"/>
        <v>Catastrófico</v>
      </c>
      <c r="K26" s="52">
        <f t="shared" si="54"/>
        <v>60</v>
      </c>
      <c r="L26" s="8" t="str">
        <f t="shared" si="47"/>
        <v>Extrema</v>
      </c>
      <c r="M26" s="52">
        <v>70</v>
      </c>
      <c r="N26" s="52">
        <f t="shared" si="48"/>
        <v>2</v>
      </c>
      <c r="O26" s="8" t="str">
        <f t="shared" si="49"/>
        <v>Improbable</v>
      </c>
      <c r="P26" s="52">
        <f t="shared" si="50"/>
        <v>19</v>
      </c>
      <c r="Q26" s="8" t="str">
        <f t="shared" si="51"/>
        <v>Catastrófico</v>
      </c>
      <c r="R26" s="52">
        <f t="shared" si="55"/>
        <v>38</v>
      </c>
      <c r="S26" s="8" t="str">
        <f t="shared" si="56"/>
        <v>Alta</v>
      </c>
      <c r="T26" s="52">
        <v>2018</v>
      </c>
      <c r="U26" s="52" t="s">
        <v>123</v>
      </c>
      <c r="V26" s="52" t="s">
        <v>124</v>
      </c>
      <c r="W26" s="52" t="s">
        <v>41</v>
      </c>
      <c r="X26" s="52" t="s">
        <v>178</v>
      </c>
      <c r="Y26" s="52" t="s">
        <v>116</v>
      </c>
      <c r="Z26" s="54" t="s">
        <v>125</v>
      </c>
      <c r="AA26" s="18"/>
    </row>
    <row r="27" spans="1:27" s="19" customFormat="1" ht="90" customHeight="1" x14ac:dyDescent="0.25">
      <c r="A27" s="65" t="s">
        <v>28</v>
      </c>
      <c r="B27" s="67" t="s">
        <v>31</v>
      </c>
      <c r="C27" s="69" t="s">
        <v>66</v>
      </c>
      <c r="D27" s="55" t="s">
        <v>117</v>
      </c>
      <c r="E27" s="55" t="s">
        <v>67</v>
      </c>
      <c r="F27" s="55" t="s">
        <v>33</v>
      </c>
      <c r="G27" s="56">
        <v>3</v>
      </c>
      <c r="H27" s="6" t="str">
        <f t="shared" si="45"/>
        <v>Posible</v>
      </c>
      <c r="I27" s="56">
        <v>10</v>
      </c>
      <c r="J27" s="6" t="str">
        <f t="shared" si="46"/>
        <v>Mayor</v>
      </c>
      <c r="K27" s="56">
        <f t="shared" si="54"/>
        <v>30</v>
      </c>
      <c r="L27" s="6" t="str">
        <f t="shared" si="47"/>
        <v>Alta</v>
      </c>
      <c r="M27" s="56">
        <v>50</v>
      </c>
      <c r="N27" s="56">
        <f t="shared" si="48"/>
        <v>3</v>
      </c>
      <c r="O27" s="6" t="str">
        <f t="shared" si="49"/>
        <v>Posible</v>
      </c>
      <c r="P27" s="56">
        <f t="shared" si="50"/>
        <v>10</v>
      </c>
      <c r="Q27" s="6" t="str">
        <f t="shared" si="51"/>
        <v>Catastrófico</v>
      </c>
      <c r="R27" s="56">
        <f t="shared" si="55"/>
        <v>30</v>
      </c>
      <c r="S27" s="6" t="str">
        <f t="shared" si="56"/>
        <v>Alta</v>
      </c>
      <c r="T27" s="56">
        <v>2018</v>
      </c>
      <c r="U27" s="56" t="s">
        <v>68</v>
      </c>
      <c r="V27" s="56" t="s">
        <v>69</v>
      </c>
      <c r="W27" s="56" t="s">
        <v>9</v>
      </c>
      <c r="X27" s="56" t="s">
        <v>36</v>
      </c>
      <c r="Y27" s="56" t="s">
        <v>131</v>
      </c>
      <c r="Z27" s="57" t="s">
        <v>39</v>
      </c>
      <c r="AA27" s="18"/>
    </row>
    <row r="28" spans="1:27" s="19" customFormat="1" ht="67.5" customHeight="1" thickBot="1" x14ac:dyDescent="0.3">
      <c r="A28" s="66"/>
      <c r="B28" s="68"/>
      <c r="C28" s="70"/>
      <c r="D28" s="58" t="s">
        <v>70</v>
      </c>
      <c r="E28" s="58" t="s">
        <v>34</v>
      </c>
      <c r="F28" s="58" t="s">
        <v>35</v>
      </c>
      <c r="G28" s="59">
        <v>4</v>
      </c>
      <c r="H28" s="2" t="str">
        <f t="shared" si="45"/>
        <v>Probable</v>
      </c>
      <c r="I28" s="59">
        <v>10</v>
      </c>
      <c r="J28" s="2" t="str">
        <f t="shared" si="46"/>
        <v>Mayor</v>
      </c>
      <c r="K28" s="59">
        <f t="shared" si="54"/>
        <v>40</v>
      </c>
      <c r="L28" s="2" t="str">
        <f t="shared" si="47"/>
        <v>Alta</v>
      </c>
      <c r="M28" s="59">
        <v>60</v>
      </c>
      <c r="N28" s="59">
        <f t="shared" si="48"/>
        <v>3</v>
      </c>
      <c r="O28" s="2" t="str">
        <f t="shared" si="49"/>
        <v>Posible</v>
      </c>
      <c r="P28" s="59">
        <f t="shared" si="50"/>
        <v>9</v>
      </c>
      <c r="Q28" s="2" t="str">
        <f t="shared" si="51"/>
        <v>Catastrófico</v>
      </c>
      <c r="R28" s="59">
        <f t="shared" si="55"/>
        <v>27</v>
      </c>
      <c r="S28" s="2" t="str">
        <f t="shared" si="56"/>
        <v>Alta</v>
      </c>
      <c r="T28" s="59">
        <v>2018</v>
      </c>
      <c r="U28" s="59" t="s">
        <v>71</v>
      </c>
      <c r="V28" s="59" t="s">
        <v>72</v>
      </c>
      <c r="W28" s="59" t="s">
        <v>37</v>
      </c>
      <c r="X28" s="59" t="s">
        <v>38</v>
      </c>
      <c r="Y28" s="59" t="s">
        <v>131</v>
      </c>
      <c r="Z28" s="60" t="s">
        <v>73</v>
      </c>
      <c r="AA28" s="18"/>
    </row>
    <row r="29" spans="1:27" s="19" customFormat="1" ht="12" hidden="1" x14ac:dyDescent="0.25">
      <c r="A29" s="18"/>
      <c r="B29" s="18"/>
      <c r="C29" s="18"/>
      <c r="D29" s="61"/>
      <c r="E29" s="61"/>
      <c r="F29" s="61"/>
      <c r="G29" s="18"/>
      <c r="H29" s="5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</row>
    <row r="30" spans="1:27" s="19" customFormat="1" ht="12" hidden="1" x14ac:dyDescent="0.25">
      <c r="A30" s="18"/>
      <c r="B30" s="18"/>
      <c r="C30" s="18"/>
      <c r="D30" s="61"/>
      <c r="E30" s="61"/>
      <c r="F30" s="61"/>
      <c r="G30" s="18"/>
      <c r="H30" s="62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</row>
    <row r="31" spans="1:27" s="19" customFormat="1" ht="12" hidden="1" x14ac:dyDescent="0.25">
      <c r="D31" s="63"/>
      <c r="E31" s="63"/>
      <c r="F31" s="63"/>
    </row>
    <row r="32" spans="1:27" hidden="1" x14ac:dyDescent="0.25">
      <c r="B32" s="19"/>
      <c r="C32" s="19"/>
      <c r="D32" s="63"/>
      <c r="E32" s="63"/>
      <c r="F32" s="63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</row>
  </sheetData>
  <sheetProtection algorithmName="SHA-512" hashValue="g8bo7PC7jrG/JwlVTY87cbMfLqDLFs2ELtlAQkHBY6nnsTmfBMaM2rBJa+s94+AHXm9BgEAEbkeG3K/z55KPVw==" saltValue="6JV/MAl4cP5cRqPkrvsJrQ==" spinCount="100000" sheet="1" objects="1" scenarios="1"/>
  <mergeCells count="44">
    <mergeCell ref="A1:Z1"/>
    <mergeCell ref="A2:Z2"/>
    <mergeCell ref="A3:Z3"/>
    <mergeCell ref="A4:Z4"/>
    <mergeCell ref="A5:Z5"/>
    <mergeCell ref="Z7:Z9"/>
    <mergeCell ref="P9:Q9"/>
    <mergeCell ref="R9:S9"/>
    <mergeCell ref="A6:F6"/>
    <mergeCell ref="G6:V6"/>
    <mergeCell ref="W6:Z6"/>
    <mergeCell ref="G8:L8"/>
    <mergeCell ref="N8:S8"/>
    <mergeCell ref="T8:V8"/>
    <mergeCell ref="G9:H9"/>
    <mergeCell ref="I9:J9"/>
    <mergeCell ref="K9:L9"/>
    <mergeCell ref="M7:V7"/>
    <mergeCell ref="F7:F10"/>
    <mergeCell ref="G7:L7"/>
    <mergeCell ref="A14:A17"/>
    <mergeCell ref="A18:A26"/>
    <mergeCell ref="W7:W9"/>
    <mergeCell ref="X7:X9"/>
    <mergeCell ref="Y7:Y9"/>
    <mergeCell ref="A11:A13"/>
    <mergeCell ref="B11:B13"/>
    <mergeCell ref="C11:C13"/>
    <mergeCell ref="A7:B10"/>
    <mergeCell ref="C7:C10"/>
    <mergeCell ref="N9:O9"/>
    <mergeCell ref="B22:B23"/>
    <mergeCell ref="B14:B17"/>
    <mergeCell ref="D7:D10"/>
    <mergeCell ref="E7:E10"/>
    <mergeCell ref="C14:C17"/>
    <mergeCell ref="A27:A28"/>
    <mergeCell ref="B27:B28"/>
    <mergeCell ref="C27:C28"/>
    <mergeCell ref="B18:B21"/>
    <mergeCell ref="B24:B26"/>
    <mergeCell ref="C18:C21"/>
    <mergeCell ref="C22:C23"/>
    <mergeCell ref="C24:C26"/>
  </mergeCells>
  <pageMargins left="0.23622047244094491" right="0.23622047244094491" top="0.74803149606299213" bottom="0.74803149606299213" header="0.31496062992125984" footer="0.31496062992125984"/>
  <pageSetup paperSize="3"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Aguaviva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CONTROLINT</dc:creator>
  <cp:lastModifiedBy>user</cp:lastModifiedBy>
  <cp:lastPrinted>2018-06-20T16:45:00Z</cp:lastPrinted>
  <dcterms:created xsi:type="dcterms:W3CDTF">2016-02-26T13:25:20Z</dcterms:created>
  <dcterms:modified xsi:type="dcterms:W3CDTF">2018-06-20T16:57:27Z</dcterms:modified>
</cp:coreProperties>
</file>